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Ostatní a vedleší n..." sheetId="2" r:id="rId2"/>
    <sheet name="001 - Odstranění nánosů z..." sheetId="3" r:id="rId3"/>
    <sheet name="002 - Oprava opevnění" sheetId="4" r:id="rId4"/>
    <sheet name="003 - Odstranění stabiliz..." sheetId="5" r:id="rId5"/>
    <sheet name="001 - Odstranění nánosů z..._01" sheetId="6" r:id="rId6"/>
    <sheet name="002 - Oprava opevnění_01" sheetId="7" r:id="rId7"/>
    <sheet name="001 - Odstranění nánosů z..._02" sheetId="8" r:id="rId8"/>
    <sheet name="002 - Oprava opevnění_02" sheetId="9" r:id="rId9"/>
    <sheet name="001 - Odstranění stromový..." sheetId="10" r:id="rId10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'001 - Ostatní a vedleší n...'!$C$120:$K$152</definedName>
    <definedName name="_xlnm.Print_Area" localSheetId="1">'001 - Ostatní a vedleší n...'!$C$4:$J$41,'001 - Ostatní a vedleší n...'!$C$50:$J$76,'001 - Ostatní a vedleší n...'!$C$82:$J$100,'001 - Ostatní a vedleší n...'!$C$106:$J$152</definedName>
    <definedName name="_xlnm.Print_Titles" localSheetId="1">'001 - Ostatní a vedleší n...'!$120:$120</definedName>
    <definedName name="_xlnm._FilterDatabase" localSheetId="2" hidden="1">'001 - Odstranění nánosů z...'!$C$122:$K$165</definedName>
    <definedName name="_xlnm.Print_Area" localSheetId="2">'001 - Odstranění nánosů z...'!$C$4:$J$41,'001 - Odstranění nánosů z...'!$C$50:$J$76,'001 - Odstranění nánosů z...'!$C$82:$J$102,'001 - Odstranění nánosů z...'!$C$108:$J$165</definedName>
    <definedName name="_xlnm.Print_Titles" localSheetId="2">'001 - Odstranění nánosů z...'!$122:$122</definedName>
    <definedName name="_xlnm._FilterDatabase" localSheetId="3" hidden="1">'002 - Oprava opevnění'!$C$125:$K$179</definedName>
    <definedName name="_xlnm.Print_Area" localSheetId="3">'002 - Oprava opevnění'!$C$4:$J$41,'002 - Oprava opevnění'!$C$50:$J$76,'002 - Oprava opevnění'!$C$82:$J$105,'002 - Oprava opevnění'!$C$111:$J$179</definedName>
    <definedName name="_xlnm.Print_Titles" localSheetId="3">'002 - Oprava opevnění'!$125:$125</definedName>
    <definedName name="_xlnm._FilterDatabase" localSheetId="4" hidden="1">'003 - Odstranění stabiliz...'!$C$126:$K$195</definedName>
    <definedName name="_xlnm.Print_Area" localSheetId="4">'003 - Odstranění stabiliz...'!$C$4:$J$41,'003 - Odstranění stabiliz...'!$C$50:$J$76,'003 - Odstranění stabiliz...'!$C$82:$J$106,'003 - Odstranění stabiliz...'!$C$112:$J$195</definedName>
    <definedName name="_xlnm.Print_Titles" localSheetId="4">'003 - Odstranění stabiliz...'!$126:$126</definedName>
    <definedName name="_xlnm._FilterDatabase" localSheetId="5" hidden="1">'001 - Odstranění nánosů z..._01'!$C$122:$K$164</definedName>
    <definedName name="_xlnm.Print_Area" localSheetId="5">'001 - Odstranění nánosů z..._01'!$C$4:$J$41,'001 - Odstranění nánosů z..._01'!$C$50:$J$76,'001 - Odstranění nánosů z..._01'!$C$82:$J$102,'001 - Odstranění nánosů z..._01'!$C$108:$J$164</definedName>
    <definedName name="_xlnm.Print_Titles" localSheetId="5">'001 - Odstranění nánosů z..._01'!$122:$122</definedName>
    <definedName name="_xlnm._FilterDatabase" localSheetId="6" hidden="1">'002 - Oprava opevnění_01'!$C$125:$K$184</definedName>
    <definedName name="_xlnm.Print_Area" localSheetId="6">'002 - Oprava opevnění_01'!$C$4:$J$41,'002 - Oprava opevnění_01'!$C$50:$J$76,'002 - Oprava opevnění_01'!$C$82:$J$105,'002 - Oprava opevnění_01'!$C$111:$J$184</definedName>
    <definedName name="_xlnm.Print_Titles" localSheetId="6">'002 - Oprava opevnění_01'!$125:$125</definedName>
    <definedName name="_xlnm._FilterDatabase" localSheetId="7" hidden="1">'001 - Odstranění nánosů z..._02'!$C$122:$K$166</definedName>
    <definedName name="_xlnm.Print_Area" localSheetId="7">'001 - Odstranění nánosů z..._02'!$C$4:$J$41,'001 - Odstranění nánosů z..._02'!$C$50:$J$76,'001 - Odstranění nánosů z..._02'!$C$82:$J$102,'001 - Odstranění nánosů z..._02'!$C$108:$J$166</definedName>
    <definedName name="_xlnm.Print_Titles" localSheetId="7">'001 - Odstranění nánosů z..._02'!$122:$122</definedName>
    <definedName name="_xlnm._FilterDatabase" localSheetId="8" hidden="1">'002 - Oprava opevnění_02'!$C$125:$K$185</definedName>
    <definedName name="_xlnm.Print_Area" localSheetId="8">'002 - Oprava opevnění_02'!$C$4:$J$41,'002 - Oprava opevnění_02'!$C$50:$J$76,'002 - Oprava opevnění_02'!$C$82:$J$105,'002 - Oprava opevnění_02'!$C$111:$J$185</definedName>
    <definedName name="_xlnm.Print_Titles" localSheetId="8">'002 - Oprava opevnění_02'!$125:$125</definedName>
    <definedName name="_xlnm._FilterDatabase" localSheetId="9" hidden="1">'001 - Odstranění stromový...'!$C$122:$K$192</definedName>
    <definedName name="_xlnm.Print_Area" localSheetId="9">'001 - Odstranění stromový...'!$C$4:$J$41,'001 - Odstranění stromový...'!$C$50:$J$76,'001 - Odstranění stromový...'!$C$82:$J$102,'001 - Odstranění stromový...'!$C$108:$J$192</definedName>
    <definedName name="_xlnm.Print_Titles" localSheetId="9">'001 - Odstranění stromový...'!$122:$122</definedName>
  </definedNames>
  <calcPr/>
</workbook>
</file>

<file path=xl/calcChain.xml><?xml version="1.0" encoding="utf-8"?>
<calcChain xmlns="http://schemas.openxmlformats.org/spreadsheetml/2006/main">
  <c i="10" l="1" r="J39"/>
  <c r="J38"/>
  <c i="1" r="AY108"/>
  <c i="10" r="J37"/>
  <c i="1" r="AX108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9" r="J39"/>
  <c r="J38"/>
  <c i="1" r="AY106"/>
  <c i="9" r="J37"/>
  <c i="1" r="AX106"/>
  <c i="9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1"/>
  <c r="BH171"/>
  <c r="BG171"/>
  <c r="BF171"/>
  <c r="T171"/>
  <c r="T170"/>
  <c r="R171"/>
  <c r="R170"/>
  <c r="P171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93"/>
  <c r="J16"/>
  <c r="J14"/>
  <c r="J120"/>
  <c r="E7"/>
  <c r="E85"/>
  <c i="8" r="J39"/>
  <c r="J38"/>
  <c i="1" r="AY105"/>
  <c i="8" r="J37"/>
  <c i="1" r="AX105"/>
  <c i="8"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85"/>
  <c i="7" r="J39"/>
  <c r="J38"/>
  <c i="1" r="AY103"/>
  <c i="7" r="J37"/>
  <c i="1" r="AX103"/>
  <c i="7"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0"/>
  <c r="BH170"/>
  <c r="BG170"/>
  <c r="BF170"/>
  <c r="T170"/>
  <c r="T169"/>
  <c r="R170"/>
  <c r="R169"/>
  <c r="P170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93"/>
  <c r="J16"/>
  <c r="J14"/>
  <c r="J120"/>
  <c r="E7"/>
  <c r="E114"/>
  <c i="6" r="J39"/>
  <c r="J38"/>
  <c i="1" r="AY102"/>
  <c i="6" r="J37"/>
  <c i="1" r="AX102"/>
  <c i="6"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111"/>
  <c i="5" r="J39"/>
  <c r="J38"/>
  <c i="1" r="AY100"/>
  <c i="5" r="J37"/>
  <c i="1" r="AX100"/>
  <c i="5"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1"/>
  <c r="BH181"/>
  <c r="BG181"/>
  <c r="BF181"/>
  <c r="T181"/>
  <c r="T180"/>
  <c r="R181"/>
  <c r="R180"/>
  <c r="P181"/>
  <c r="P180"/>
  <c r="BI171"/>
  <c r="BH171"/>
  <c r="BG171"/>
  <c r="BF171"/>
  <c r="T171"/>
  <c r="T164"/>
  <c r="R171"/>
  <c r="R164"/>
  <c r="P171"/>
  <c r="P164"/>
  <c r="BI165"/>
  <c r="BH165"/>
  <c r="BG165"/>
  <c r="BF165"/>
  <c r="T165"/>
  <c r="R165"/>
  <c r="P165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4" r="J39"/>
  <c r="J38"/>
  <c i="1" r="AY99"/>
  <c i="4" r="J37"/>
  <c i="1" r="AX99"/>
  <c i="4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122"/>
  <c r="J16"/>
  <c r="J14"/>
  <c r="J120"/>
  <c r="E7"/>
  <c r="E85"/>
  <c i="3" r="J39"/>
  <c r="J38"/>
  <c i="1" r="AY98"/>
  <c i="3" r="J37"/>
  <c i="1" r="AX98"/>
  <c i="3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117"/>
  <c r="E7"/>
  <c r="E85"/>
  <c i="2" r="J39"/>
  <c r="J38"/>
  <c i="1" r="AY96"/>
  <c i="2" r="J37"/>
  <c i="1" r="AX96"/>
  <c i="2"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109"/>
  <c i="1" r="L90"/>
  <c r="AM90"/>
  <c r="AM89"/>
  <c r="L89"/>
  <c r="AM87"/>
  <c r="L87"/>
  <c r="L85"/>
  <c r="L84"/>
  <c r="AS107"/>
  <c r="AS104"/>
  <c r="AS95"/>
  <c i="2" r="BK151"/>
  <c r="BK149"/>
  <c r="BK147"/>
  <c r="BK145"/>
  <c r="J145"/>
  <c r="BK141"/>
  <c r="BK139"/>
  <c r="BK137"/>
  <c r="J135"/>
  <c r="BK133"/>
  <c r="BK131"/>
  <c r="BK129"/>
  <c r="BK127"/>
  <c r="BK125"/>
  <c r="BK123"/>
  <c i="3" r="J164"/>
  <c r="J159"/>
  <c r="BK154"/>
  <c r="BK149"/>
  <c r="BK143"/>
  <c r="BK137"/>
  <c r="BK130"/>
  <c r="BK164"/>
  <c r="BK159"/>
  <c r="J154"/>
  <c r="J149"/>
  <c r="J143"/>
  <c r="J137"/>
  <c r="J130"/>
  <c i="4" r="J177"/>
  <c r="J173"/>
  <c r="BK165"/>
  <c r="BK160"/>
  <c r="J147"/>
  <c r="J141"/>
  <c r="BK135"/>
  <c r="J129"/>
  <c r="BK173"/>
  <c r="J165"/>
  <c r="BK157"/>
  <c r="BK149"/>
  <c r="BK129"/>
  <c i="5" r="BK191"/>
  <c r="J186"/>
  <c r="J171"/>
  <c r="J159"/>
  <c r="J152"/>
  <c r="J146"/>
  <c r="BK140"/>
  <c r="BK134"/>
  <c r="BK130"/>
  <c r="J189"/>
  <c r="J181"/>
  <c r="J165"/>
  <c r="J155"/>
  <c r="J149"/>
  <c r="BK143"/>
  <c r="BK137"/>
  <c r="J130"/>
  <c i="6" r="BK160"/>
  <c r="BK158"/>
  <c r="BK153"/>
  <c r="BK148"/>
  <c r="BK142"/>
  <c r="BK136"/>
  <c r="J126"/>
  <c r="J160"/>
  <c r="J158"/>
  <c r="J153"/>
  <c r="J148"/>
  <c r="J142"/>
  <c r="BK133"/>
  <c r="BK126"/>
  <c i="7" r="J182"/>
  <c r="J180"/>
  <c r="BK178"/>
  <c r="BK175"/>
  <c r="BK170"/>
  <c r="BK162"/>
  <c r="J154"/>
  <c r="BK144"/>
  <c r="BK138"/>
  <c r="BK132"/>
  <c r="BK182"/>
  <c r="J178"/>
  <c r="J170"/>
  <c r="J162"/>
  <c r="BK154"/>
  <c r="J144"/>
  <c r="BK141"/>
  <c r="J135"/>
  <c r="BK129"/>
  <c i="8" r="BK162"/>
  <c r="BK157"/>
  <c r="BK152"/>
  <c r="BK145"/>
  <c r="J142"/>
  <c r="BK135"/>
  <c r="J132"/>
  <c r="BK126"/>
  <c r="BK165"/>
  <c r="J162"/>
  <c r="J157"/>
  <c r="J155"/>
  <c r="BK150"/>
  <c r="J145"/>
  <c r="BK138"/>
  <c r="J135"/>
  <c i="9" r="J183"/>
  <c r="J179"/>
  <c r="BK171"/>
  <c r="J163"/>
  <c r="J155"/>
  <c r="J148"/>
  <c r="J141"/>
  <c r="BK135"/>
  <c r="J129"/>
  <c r="BK181"/>
  <c r="BK176"/>
  <c r="BK166"/>
  <c r="BK159"/>
  <c r="J150"/>
  <c r="BK145"/>
  <c r="J138"/>
  <c r="J132"/>
  <c i="10" r="BK189"/>
  <c r="BK183"/>
  <c r="J178"/>
  <c r="J170"/>
  <c r="J166"/>
  <c r="BK162"/>
  <c r="BK160"/>
  <c r="BK155"/>
  <c r="J150"/>
  <c r="J145"/>
  <c r="BK140"/>
  <c r="BK136"/>
  <c r="BK130"/>
  <c r="BK126"/>
  <c r="BK186"/>
  <c r="BK180"/>
  <c r="BK175"/>
  <c r="BK170"/>
  <c r="J168"/>
  <c r="J164"/>
  <c r="J160"/>
  <c r="J152"/>
  <c r="BK147"/>
  <c r="BK142"/>
  <c r="J140"/>
  <c r="J138"/>
  <c r="J136"/>
  <c r="BK134"/>
  <c r="J130"/>
  <c r="J126"/>
  <c i="2" r="J143"/>
  <c i="1" r="AS101"/>
  <c r="AS97"/>
  <c i="2" r="J151"/>
  <c r="J149"/>
  <c r="J147"/>
  <c r="BK143"/>
  <c r="J141"/>
  <c r="J139"/>
  <c r="J137"/>
  <c r="BK135"/>
  <c r="J133"/>
  <c r="J131"/>
  <c r="J129"/>
  <c r="J127"/>
  <c r="J125"/>
  <c r="J123"/>
  <c i="3" r="J161"/>
  <c r="J156"/>
  <c r="BK151"/>
  <c r="BK146"/>
  <c r="J141"/>
  <c r="BK134"/>
  <c r="BK126"/>
  <c r="BK161"/>
  <c r="BK156"/>
  <c r="J151"/>
  <c r="J146"/>
  <c r="BK141"/>
  <c r="J134"/>
  <c r="J126"/>
  <c i="4" r="BK175"/>
  <c r="BK170"/>
  <c r="J157"/>
  <c r="BK153"/>
  <c r="J149"/>
  <c r="BK144"/>
  <c r="J138"/>
  <c r="J132"/>
  <c r="BK177"/>
  <c r="J175"/>
  <c r="J170"/>
  <c r="J160"/>
  <c r="J153"/>
  <c r="BK147"/>
  <c r="J144"/>
  <c r="BK141"/>
  <c r="BK138"/>
  <c r="J135"/>
  <c r="BK132"/>
  <c i="5" r="BK193"/>
  <c r="BK189"/>
  <c r="BK181"/>
  <c r="BK165"/>
  <c r="BK155"/>
  <c r="BK149"/>
  <c r="J143"/>
  <c r="J137"/>
  <c r="J193"/>
  <c r="J191"/>
  <c r="BK186"/>
  <c r="BK171"/>
  <c r="BK159"/>
  <c r="BK152"/>
  <c r="BK146"/>
  <c r="J140"/>
  <c r="J134"/>
  <c i="6" r="J163"/>
  <c r="J155"/>
  <c r="BK150"/>
  <c r="BK145"/>
  <c r="J140"/>
  <c r="J133"/>
  <c r="BK130"/>
  <c r="BK163"/>
  <c r="BK155"/>
  <c r="J150"/>
  <c r="J145"/>
  <c r="BK140"/>
  <c r="J136"/>
  <c r="J130"/>
  <c i="7" r="BK165"/>
  <c r="BK158"/>
  <c r="BK149"/>
  <c r="BK147"/>
  <c r="J141"/>
  <c r="BK135"/>
  <c r="J129"/>
  <c r="BK180"/>
  <c r="J175"/>
  <c r="J165"/>
  <c r="J158"/>
  <c r="J149"/>
  <c r="J147"/>
  <c r="J138"/>
  <c r="J132"/>
  <c i="8" r="J165"/>
  <c r="BK160"/>
  <c r="BK155"/>
  <c r="J150"/>
  <c r="J147"/>
  <c r="J138"/>
  <c r="BK132"/>
  <c r="J160"/>
  <c r="J152"/>
  <c r="BK147"/>
  <c r="BK142"/>
  <c r="J126"/>
  <c i="9" r="J181"/>
  <c r="J176"/>
  <c r="J166"/>
  <c r="J159"/>
  <c r="BK150"/>
  <c r="J145"/>
  <c r="BK138"/>
  <c r="BK132"/>
  <c r="BK183"/>
  <c r="BK179"/>
  <c r="J171"/>
  <c r="BK163"/>
  <c r="BK155"/>
  <c r="BK148"/>
  <c r="BK141"/>
  <c r="J135"/>
  <c r="BK129"/>
  <c i="10" r="J186"/>
  <c r="J180"/>
  <c r="J175"/>
  <c r="J173"/>
  <c r="BK168"/>
  <c r="BK164"/>
  <c r="BK157"/>
  <c r="BK152"/>
  <c r="J147"/>
  <c r="J142"/>
  <c r="BK138"/>
  <c r="J134"/>
  <c r="J132"/>
  <c r="BK128"/>
  <c r="J189"/>
  <c r="J183"/>
  <c r="BK178"/>
  <c r="BK173"/>
  <c r="BK166"/>
  <c r="J162"/>
  <c r="J157"/>
  <c r="J155"/>
  <c r="BK150"/>
  <c r="BK145"/>
  <c r="BK132"/>
  <c r="J128"/>
  <c i="2" l="1" r="BK122"/>
  <c r="J122"/>
  <c r="J99"/>
  <c r="T122"/>
  <c r="T121"/>
  <c i="3" r="BK125"/>
  <c r="J125"/>
  <c r="J100"/>
  <c r="R125"/>
  <c r="R124"/>
  <c r="R123"/>
  <c i="4" r="BK128"/>
  <c r="J128"/>
  <c r="J100"/>
  <c r="R128"/>
  <c r="P152"/>
  <c r="T152"/>
  <c r="BK172"/>
  <c r="J172"/>
  <c r="J104"/>
  <c r="R172"/>
  <c i="5" r="BK129"/>
  <c r="J129"/>
  <c r="J100"/>
  <c r="R129"/>
  <c r="BK188"/>
  <c r="J188"/>
  <c r="J105"/>
  <c r="R188"/>
  <c i="6" r="BK125"/>
  <c r="J125"/>
  <c r="J100"/>
  <c r="T125"/>
  <c r="T124"/>
  <c r="T123"/>
  <c i="7" r="P128"/>
  <c r="R128"/>
  <c r="BK153"/>
  <c r="J153"/>
  <c r="J101"/>
  <c r="T153"/>
  <c r="P177"/>
  <c r="R177"/>
  <c i="8" r="BK125"/>
  <c r="J125"/>
  <c r="J100"/>
  <c r="T125"/>
  <c r="T124"/>
  <c r="T123"/>
  <c i="9" r="BK128"/>
  <c r="J128"/>
  <c r="J100"/>
  <c r="R128"/>
  <c r="BK154"/>
  <c r="J154"/>
  <c r="J101"/>
  <c r="T154"/>
  <c r="P178"/>
  <c r="R178"/>
  <c i="10" r="BK125"/>
  <c r="T125"/>
  <c r="T124"/>
  <c r="T123"/>
  <c i="2" r="P122"/>
  <c r="P121"/>
  <c i="1" r="AU96"/>
  <c i="2" r="R122"/>
  <c r="R121"/>
  <c i="3" r="P125"/>
  <c r="P124"/>
  <c r="P123"/>
  <c i="1" r="AU98"/>
  <c i="3" r="T125"/>
  <c r="T124"/>
  <c r="T123"/>
  <c i="4" r="P128"/>
  <c r="T128"/>
  <c r="BK152"/>
  <c r="J152"/>
  <c r="J101"/>
  <c r="R152"/>
  <c r="P172"/>
  <c r="T172"/>
  <c i="5" r="P129"/>
  <c r="T129"/>
  <c r="P188"/>
  <c r="T188"/>
  <c i="6" r="P125"/>
  <c r="P124"/>
  <c r="P123"/>
  <c i="1" r="AU102"/>
  <c i="6" r="R125"/>
  <c r="R124"/>
  <c r="R123"/>
  <c i="7" r="BK128"/>
  <c r="J128"/>
  <c r="J100"/>
  <c r="T128"/>
  <c r="P153"/>
  <c r="R153"/>
  <c r="BK177"/>
  <c r="J177"/>
  <c r="J104"/>
  <c r="T177"/>
  <c i="8" r="P125"/>
  <c r="P124"/>
  <c r="P123"/>
  <c i="1" r="AU105"/>
  <c i="8" r="R125"/>
  <c r="R124"/>
  <c r="R123"/>
  <c i="9" r="P128"/>
  <c r="T128"/>
  <c r="P154"/>
  <c r="R154"/>
  <c r="BK178"/>
  <c r="J178"/>
  <c r="J104"/>
  <c r="T178"/>
  <c i="10" r="P125"/>
  <c r="P124"/>
  <c r="P123"/>
  <c i="1" r="AU108"/>
  <c i="10" r="R125"/>
  <c r="R124"/>
  <c r="R123"/>
  <c i="3" r="BK163"/>
  <c r="J163"/>
  <c r="J101"/>
  <c i="4" r="BK169"/>
  <c r="J169"/>
  <c r="J103"/>
  <c i="5" r="BK158"/>
  <c r="J158"/>
  <c r="J101"/>
  <c r="BK180"/>
  <c r="J180"/>
  <c r="J103"/>
  <c r="BK185"/>
  <c r="J185"/>
  <c r="J104"/>
  <c i="4" r="BK164"/>
  <c r="J164"/>
  <c r="J102"/>
  <c i="5" r="BK164"/>
  <c r="J164"/>
  <c r="J102"/>
  <c i="6" r="BK162"/>
  <c r="J162"/>
  <c r="J101"/>
  <c i="7" r="BK169"/>
  <c r="J169"/>
  <c r="J102"/>
  <c r="BK174"/>
  <c r="J174"/>
  <c r="J103"/>
  <c i="8" r="BK164"/>
  <c r="J164"/>
  <c r="J101"/>
  <c i="9" r="BK170"/>
  <c r="J170"/>
  <c r="J102"/>
  <c r="BK175"/>
  <c r="J175"/>
  <c r="J103"/>
  <c i="10" r="BK188"/>
  <c r="J188"/>
  <c r="J101"/>
  <c r="E85"/>
  <c r="F93"/>
  <c r="F94"/>
  <c r="BE128"/>
  <c r="BE130"/>
  <c r="BE132"/>
  <c r="BE134"/>
  <c r="BE136"/>
  <c r="BE140"/>
  <c r="BE145"/>
  <c r="BE147"/>
  <c r="BE152"/>
  <c r="BE170"/>
  <c r="BE173"/>
  <c r="BE175"/>
  <c r="BE178"/>
  <c r="J91"/>
  <c r="J93"/>
  <c r="J94"/>
  <c r="BE126"/>
  <c r="BE138"/>
  <c r="BE142"/>
  <c r="BE150"/>
  <c r="BE155"/>
  <c r="BE157"/>
  <c r="BE160"/>
  <c r="BE162"/>
  <c r="BE164"/>
  <c r="BE166"/>
  <c r="BE168"/>
  <c r="BE180"/>
  <c r="BE183"/>
  <c r="BE186"/>
  <c r="BE189"/>
  <c i="9" r="J91"/>
  <c r="J93"/>
  <c r="J94"/>
  <c r="E114"/>
  <c r="F122"/>
  <c r="F123"/>
  <c r="BE132"/>
  <c r="BE135"/>
  <c r="BE138"/>
  <c r="BE141"/>
  <c r="BE145"/>
  <c r="BE155"/>
  <c r="BE159"/>
  <c r="BE163"/>
  <c r="BE166"/>
  <c r="BE171"/>
  <c r="BE183"/>
  <c r="BE129"/>
  <c r="BE148"/>
  <c r="BE150"/>
  <c r="BE176"/>
  <c r="BE179"/>
  <c r="BE181"/>
  <c i="8" r="J91"/>
  <c r="F93"/>
  <c r="J93"/>
  <c r="F94"/>
  <c r="E111"/>
  <c r="BE132"/>
  <c r="BE135"/>
  <c r="BE138"/>
  <c r="BE142"/>
  <c r="BE145"/>
  <c r="BE147"/>
  <c r="BE150"/>
  <c r="BE155"/>
  <c r="BE162"/>
  <c r="BE165"/>
  <c r="J94"/>
  <c r="BE126"/>
  <c r="BE152"/>
  <c r="BE157"/>
  <c r="BE160"/>
  <c i="6" r="BK124"/>
  <c r="J124"/>
  <c r="J99"/>
  <c i="7" r="J91"/>
  <c r="J93"/>
  <c r="J94"/>
  <c r="F122"/>
  <c r="F123"/>
  <c r="BE129"/>
  <c r="BE135"/>
  <c r="BE138"/>
  <c r="BE144"/>
  <c r="BE147"/>
  <c r="BE154"/>
  <c r="BE158"/>
  <c r="BE162"/>
  <c r="BE175"/>
  <c r="BE178"/>
  <c r="E85"/>
  <c r="BE132"/>
  <c r="BE141"/>
  <c r="BE149"/>
  <c r="BE165"/>
  <c r="BE170"/>
  <c r="BE180"/>
  <c r="BE182"/>
  <c i="6" r="E85"/>
  <c r="F94"/>
  <c r="J117"/>
  <c r="J119"/>
  <c r="J120"/>
  <c r="BE145"/>
  <c r="BE153"/>
  <c r="BE155"/>
  <c r="BE158"/>
  <c r="F93"/>
  <c r="BE126"/>
  <c r="BE130"/>
  <c r="BE133"/>
  <c r="BE136"/>
  <c r="BE140"/>
  <c r="BE142"/>
  <c r="BE148"/>
  <c r="BE150"/>
  <c r="BE160"/>
  <c r="BE163"/>
  <c i="5" r="J91"/>
  <c r="J93"/>
  <c r="J94"/>
  <c r="BE134"/>
  <c r="BE140"/>
  <c r="BE143"/>
  <c r="BE159"/>
  <c r="BE165"/>
  <c r="BE186"/>
  <c r="BE189"/>
  <c r="E85"/>
  <c r="F93"/>
  <c r="F94"/>
  <c r="BE130"/>
  <c r="BE137"/>
  <c r="BE146"/>
  <c r="BE149"/>
  <c r="BE152"/>
  <c r="BE155"/>
  <c r="BE171"/>
  <c r="BE181"/>
  <c r="BE191"/>
  <c r="BE193"/>
  <c i="4" r="J93"/>
  <c r="F94"/>
  <c r="E114"/>
  <c r="J123"/>
  <c r="BE129"/>
  <c r="BE135"/>
  <c r="BE138"/>
  <c r="BE144"/>
  <c r="BE147"/>
  <c r="BE149"/>
  <c r="BE153"/>
  <c r="BE157"/>
  <c r="BE160"/>
  <c r="BE175"/>
  <c r="J91"/>
  <c r="F93"/>
  <c r="BE132"/>
  <c r="BE141"/>
  <c r="BE165"/>
  <c r="BE170"/>
  <c r="BE173"/>
  <c r="BE177"/>
  <c i="3" r="J91"/>
  <c r="F93"/>
  <c r="F94"/>
  <c r="E111"/>
  <c r="J119"/>
  <c r="J120"/>
  <c r="BE137"/>
  <c r="BE141"/>
  <c r="BE146"/>
  <c r="BE154"/>
  <c r="BE161"/>
  <c r="BE126"/>
  <c r="BE130"/>
  <c r="BE134"/>
  <c r="BE143"/>
  <c r="BE149"/>
  <c r="BE151"/>
  <c r="BE156"/>
  <c r="BE159"/>
  <c r="BE164"/>
  <c i="2" r="E85"/>
  <c r="J91"/>
  <c r="F93"/>
  <c r="J93"/>
  <c r="F94"/>
  <c r="J94"/>
  <c r="BE123"/>
  <c r="BE125"/>
  <c r="BE127"/>
  <c r="BE129"/>
  <c r="BE131"/>
  <c r="BE133"/>
  <c r="BE135"/>
  <c r="BE137"/>
  <c r="BE139"/>
  <c r="BE143"/>
  <c r="BE145"/>
  <c r="BE147"/>
  <c r="BE149"/>
  <c r="BE141"/>
  <c r="BE151"/>
  <c i="1" r="AU107"/>
  <c i="2" r="J36"/>
  <c i="1" r="AW96"/>
  <c i="2" r="F38"/>
  <c i="1" r="BC96"/>
  <c r="BC95"/>
  <c r="AY95"/>
  <c i="2" r="F36"/>
  <c i="1" r="BA96"/>
  <c r="BA95"/>
  <c r="AW95"/>
  <c i="3" r="F36"/>
  <c i="1" r="BA98"/>
  <c i="3" r="J36"/>
  <c i="1" r="AW98"/>
  <c i="3" r="F37"/>
  <c i="1" r="BB98"/>
  <c i="4" r="F39"/>
  <c i="1" r="BD99"/>
  <c i="4" r="J36"/>
  <c i="1" r="AW99"/>
  <c i="4" r="F38"/>
  <c i="1" r="BC99"/>
  <c i="5" r="F39"/>
  <c i="1" r="BD100"/>
  <c i="5" r="F37"/>
  <c i="1" r="BB100"/>
  <c i="6" r="J36"/>
  <c i="1" r="AW102"/>
  <c i="6" r="F39"/>
  <c i="1" r="BD102"/>
  <c i="7" r="F36"/>
  <c i="1" r="BA103"/>
  <c i="7" r="F39"/>
  <c i="1" r="BD103"/>
  <c i="7" r="F38"/>
  <c i="1" r="BC103"/>
  <c i="8" r="F36"/>
  <c i="1" r="BA105"/>
  <c i="8" r="F39"/>
  <c i="1" r="BD105"/>
  <c i="8" r="F37"/>
  <c i="1" r="BB105"/>
  <c i="9" r="F38"/>
  <c i="1" r="BC106"/>
  <c i="9" r="F37"/>
  <c i="1" r="BB106"/>
  <c i="10" r="F36"/>
  <c i="1" r="BA108"/>
  <c r="BA107"/>
  <c r="AW107"/>
  <c i="10" r="F39"/>
  <c i="1" r="BD108"/>
  <c r="BD107"/>
  <c i="10" r="F38"/>
  <c i="1" r="BC108"/>
  <c r="BC107"/>
  <c r="AY107"/>
  <c r="AU95"/>
  <c i="2" r="F39"/>
  <c i="1" r="BD96"/>
  <c r="BD95"/>
  <c i="2" r="F37"/>
  <c i="1" r="BB96"/>
  <c r="BB95"/>
  <c r="AX95"/>
  <c r="AS94"/>
  <c i="3" r="F38"/>
  <c i="1" r="BC98"/>
  <c i="3" r="F39"/>
  <c i="1" r="BD98"/>
  <c i="4" r="F36"/>
  <c i="1" r="BA99"/>
  <c i="4" r="F37"/>
  <c i="1" r="BB99"/>
  <c i="5" r="F36"/>
  <c i="1" r="BA100"/>
  <c i="5" r="J36"/>
  <c i="1" r="AW100"/>
  <c i="5" r="F38"/>
  <c i="1" r="BC100"/>
  <c i="6" r="F36"/>
  <c i="1" r="BA102"/>
  <c i="6" r="F38"/>
  <c i="1" r="BC102"/>
  <c i="6" r="F37"/>
  <c i="1" r="BB102"/>
  <c i="7" r="J36"/>
  <c i="1" r="AW103"/>
  <c i="7" r="F37"/>
  <c i="1" r="BB103"/>
  <c i="8" r="J36"/>
  <c i="1" r="AW105"/>
  <c i="8" r="F38"/>
  <c i="1" r="BC105"/>
  <c i="9" r="J36"/>
  <c i="1" r="AW106"/>
  <c i="9" r="F36"/>
  <c i="1" r="BA106"/>
  <c i="9" r="F39"/>
  <c i="1" r="BD106"/>
  <c i="10" r="J36"/>
  <c i="1" r="AW108"/>
  <c i="10" r="F37"/>
  <c i="1" r="BB108"/>
  <c r="BB107"/>
  <c r="AX107"/>
  <c i="9" l="1" r="P127"/>
  <c r="P126"/>
  <c i="1" r="AU106"/>
  <c i="5" r="T128"/>
  <c r="T127"/>
  <c i="4" r="T127"/>
  <c r="T126"/>
  <c i="9" r="R127"/>
  <c r="R126"/>
  <c i="7" r="P127"/>
  <c r="P126"/>
  <c i="1" r="AU103"/>
  <c i="9" r="T127"/>
  <c r="T126"/>
  <c i="7" r="T127"/>
  <c r="T126"/>
  <c i="5" r="P128"/>
  <c r="P127"/>
  <c i="1" r="AU100"/>
  <c i="4" r="P127"/>
  <c r="P126"/>
  <c i="1" r="AU99"/>
  <c i="10" r="BK124"/>
  <c r="J124"/>
  <c r="J99"/>
  <c i="7" r="R127"/>
  <c r="R126"/>
  <c i="5" r="R128"/>
  <c r="R127"/>
  <c i="4" r="R127"/>
  <c r="R126"/>
  <c i="2" r="BK121"/>
  <c r="J121"/>
  <c i="3" r="BK124"/>
  <c r="J124"/>
  <c r="J99"/>
  <c i="9" r="BK127"/>
  <c r="J127"/>
  <c r="J99"/>
  <c i="10" r="J125"/>
  <c r="J100"/>
  <c i="4" r="BK127"/>
  <c r="J127"/>
  <c r="J99"/>
  <c i="5" r="BK128"/>
  <c r="J128"/>
  <c r="J99"/>
  <c i="7" r="BK127"/>
  <c r="J127"/>
  <c r="J99"/>
  <c i="8" r="BK124"/>
  <c r="J124"/>
  <c r="J99"/>
  <c i="6" r="BK123"/>
  <c r="J123"/>
  <c r="J98"/>
  <c i="1" r="AU104"/>
  <c r="AU101"/>
  <c i="2" r="J32"/>
  <c i="1" r="AG96"/>
  <c r="AG95"/>
  <c i="2" r="J35"/>
  <c i="1" r="AV96"/>
  <c r="AT96"/>
  <c r="AN96"/>
  <c i="3" r="J35"/>
  <c i="1" r="AV98"/>
  <c r="AT98"/>
  <c i="4" r="J35"/>
  <c i="1" r="AV99"/>
  <c r="AT99"/>
  <c r="BC97"/>
  <c r="AY97"/>
  <c r="BA97"/>
  <c r="AW97"/>
  <c i="5" r="J35"/>
  <c i="1" r="AV100"/>
  <c r="AT100"/>
  <c r="BB97"/>
  <c r="AX97"/>
  <c i="6" r="J35"/>
  <c i="1" r="AV102"/>
  <c r="AT102"/>
  <c r="BA101"/>
  <c r="AW101"/>
  <c i="7" r="J35"/>
  <c i="1" r="AV103"/>
  <c r="AT103"/>
  <c i="8" r="F35"/>
  <c i="1" r="AZ105"/>
  <c r="BB104"/>
  <c r="AX104"/>
  <c i="9" r="F35"/>
  <c i="1" r="AZ106"/>
  <c i="10" r="F35"/>
  <c i="1" r="AZ108"/>
  <c r="AZ107"/>
  <c r="AV107"/>
  <c r="AT107"/>
  <c i="2" r="F35"/>
  <c i="1" r="AZ96"/>
  <c r="AZ95"/>
  <c r="AV95"/>
  <c r="AT95"/>
  <c r="AN95"/>
  <c i="3" r="F35"/>
  <c i="1" r="AZ98"/>
  <c i="4" r="F35"/>
  <c i="1" r="AZ99"/>
  <c i="5" r="F35"/>
  <c i="1" r="AZ100"/>
  <c r="BD97"/>
  <c i="6" r="F35"/>
  <c i="1" r="AZ102"/>
  <c r="BD101"/>
  <c r="BB101"/>
  <c r="AX101"/>
  <c r="BC101"/>
  <c r="AY101"/>
  <c i="7" r="F35"/>
  <c i="1" r="AZ103"/>
  <c i="8" r="J35"/>
  <c i="1" r="AV105"/>
  <c r="AT105"/>
  <c r="BD104"/>
  <c r="BC104"/>
  <c r="AY104"/>
  <c r="BA104"/>
  <c r="AW104"/>
  <c i="9" r="J35"/>
  <c i="1" r="AV106"/>
  <c r="AT106"/>
  <c i="10" r="J35"/>
  <c i="1" r="AV108"/>
  <c r="AT108"/>
  <c i="5" l="1" r="BK127"/>
  <c r="J127"/>
  <c r="J98"/>
  <c i="8" r="BK123"/>
  <c r="J123"/>
  <c r="J98"/>
  <c i="10" r="BK123"/>
  <c r="J123"/>
  <c i="3" r="BK123"/>
  <c r="J123"/>
  <c i="4" r="BK126"/>
  <c r="J126"/>
  <c r="J98"/>
  <c i="7" r="BK126"/>
  <c r="J126"/>
  <c r="J98"/>
  <c i="9" r="BK126"/>
  <c r="J126"/>
  <c i="2" r="J98"/>
  <c r="J41"/>
  <c i="1" r="AU97"/>
  <c r="AU94"/>
  <c i="10" r="J32"/>
  <c i="1" r="AG108"/>
  <c r="AG107"/>
  <c i="9" r="J32"/>
  <c i="1" r="AG106"/>
  <c r="AZ101"/>
  <c r="AV101"/>
  <c r="AT101"/>
  <c i="6" r="J32"/>
  <c i="1" r="AG102"/>
  <c r="AZ104"/>
  <c r="AV104"/>
  <c r="AT104"/>
  <c r="BB94"/>
  <c r="AX94"/>
  <c r="BC94"/>
  <c r="AY94"/>
  <c i="3" r="J32"/>
  <c i="1" r="AG98"/>
  <c r="AZ97"/>
  <c r="AV97"/>
  <c r="AT97"/>
  <c r="BA94"/>
  <c r="AW94"/>
  <c r="AK30"/>
  <c r="BD94"/>
  <c r="W33"/>
  <c i="9" l="1" r="J41"/>
  <c i="10" r="J41"/>
  <c i="3" r="J41"/>
  <c r="J98"/>
  <c i="9" r="J98"/>
  <c i="10" r="J98"/>
  <c i="6" r="J41"/>
  <c i="1" r="AN102"/>
  <c r="AN98"/>
  <c r="AN107"/>
  <c r="AN106"/>
  <c r="AN108"/>
  <c i="7" r="J32"/>
  <c i="1" r="AG103"/>
  <c r="AG101"/>
  <c r="AN101"/>
  <c i="4" r="J32"/>
  <c i="1" r="AG99"/>
  <c r="AZ94"/>
  <c r="AV94"/>
  <c r="AK29"/>
  <c i="8" r="J32"/>
  <c i="1" r="AG105"/>
  <c r="AG104"/>
  <c i="5" r="J32"/>
  <c i="1" r="AG100"/>
  <c r="W32"/>
  <c r="W30"/>
  <c r="W31"/>
  <c i="5" l="1" r="J41"/>
  <c i="7" r="J41"/>
  <c i="4" r="J41"/>
  <c i="8" r="J41"/>
  <c i="1" r="AN99"/>
  <c r="AN100"/>
  <c r="AN103"/>
  <c r="AN105"/>
  <c r="AN104"/>
  <c r="AG97"/>
  <c r="AG94"/>
  <c r="AK26"/>
  <c r="W29"/>
  <c r="AT94"/>
  <c r="AN94"/>
  <c l="1" r="AN97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<sst xmlns="http://schemas.openxmlformats.org/spreadsheetml/2006/main">
  <si>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</si>
  <si>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</si>
  <si>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</si>
  <si>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</si>
  <si>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</si>
  <si>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{95118e60-828b-4acb-9624-a98736734de5}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</si>
  <si>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</si>
  <si>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</si>
  <si>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</si>
  <si>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</si>
  <si>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</si>
  <si>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</si>
  <si>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</si>
  <si>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</si>
  <si>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223499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</si>
  <si>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</si>
  <si>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</si>
  <si>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Třebůvka, Dlouhá Loučka, ř.km 42,800 – 45,750 a LB přítok</t>
  </si>
  <si>
    <t>KSO:</t>
  </si>
  <si>
    <t>CC-CZ:</t>
  </si>
  <si>
    <t>Místo:</t>
  </si>
  <si>
    <t xml:space="preserve"> </t>
  </si>
  <si>
    <t>Datum:</t>
  </si>
  <si>
    <t>20. 3. 2025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</si>
  <si>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</si>
  <si>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</si>
  <si>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</si>
  <si>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</si>
  <si>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</si>
  <si>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</si>
  <si>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</si>
  <si>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</si>
  <si>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</si>
  <si>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</si>
  <si>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</si>
  <si>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</si>
  <si>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</si>
  <si>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</si>
  <si>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</si>
  <si>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</si>
  <si>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</si>
  <si>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</si>
  <si>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</si>
  <si>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</si>
  <si>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</si>
  <si>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</si>
  <si>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</si>
  <si>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</si>
  <si>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</si>
  <si>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</si>
  <si>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</si>
  <si>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</si>
  <si>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</si>
  <si>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</si>
  <si>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</si>
  <si>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</si>
  <si>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</si>
  <si>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</si>
  <si>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</si>
  <si>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</si>
  <si>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</si>
  <si>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</si>
  <si>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</si>
  <si>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</si>
  <si>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</si>
  <si>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</si>
  <si>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</si>
  <si>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</si>
  <si>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</si>
  <si>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</si>
  <si>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</si>
  <si>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</si>
  <si>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</si>
  <si>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</si>
  <si>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</si>
  <si>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</si>
  <si>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</si>
  <si>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</si>
  <si>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</si>
  <si>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</si>
  <si>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</si>
  <si>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Ostatní a vedlejší náklady</t>
  </si>
  <si>
    <t>STA</t>
  </si>
  <si>
    <t>1</t>
  </si>
  <si>
    <t>{0f8c7b3a-c766-4c28-b7db-6bb0f8d99e1e}</t>
  </si>
  <si>
    <t>-1</t>
  </si>
  <si>
    <t>/</t>
  </si>
  <si>
    <t>001</t>
  </si>
  <si>
    <t>Ostatní a vedleší náklady</t>
  </si>
  <si>
    <t>Soupis</t>
  </si>
  <si>
    <t>2</t>
  </si>
  <si>
    <t>{6695e606-b6d5-42b7-9492-539f9b2309fa}</t>
  </si>
  <si>
    <t xml:space="preserve">Třebůvka v ř.km 42,800 - 45,750 </t>
  </si>
  <si>
    <t>{c9151522-5aa9-4744-bb4d-c0be61ac9e5d}</t>
  </si>
  <si>
    <t>Odstranění nánosů ze dna toku</t>
  </si>
  <si>
    <t>{04638775-49db-44a9-b304-64f590cbdbed}</t>
  </si>
  <si>
    <t>002</t>
  </si>
  <si>
    <t>Oprava opevnění</t>
  </si>
  <si>
    <t>{e2a2ceb5-3893-4611-868e-c6f894c67383}</t>
  </si>
  <si>
    <t>003</t>
  </si>
  <si>
    <t>Odstranění stabilizačního stupně v ř. km 43,113</t>
  </si>
  <si>
    <t>{bf17cf48-5ce1-48b8-a5bb-aa8ec7571d74}</t>
  </si>
  <si>
    <t>Potok IDVT10203842</t>
  </si>
  <si>
    <t>{be6245e3-1916-49ff-9b17-e316c3bcbcad}</t>
  </si>
  <si>
    <t>{f089c608-c0c3-4c20-9ec3-edec6ba96223}</t>
  </si>
  <si>
    <t>{7b5f6153-649c-4e47-ab57-5f0d280f0fa9}</t>
  </si>
  <si>
    <t>Potok IDVT10186138</t>
  </si>
  <si>
    <t>{65aa1797-3eca-463e-8434-8bc5ed2068e6}</t>
  </si>
  <si>
    <t>{6aac0ebb-e9a7-48bf-b29b-d52d2068ac67}</t>
  </si>
  <si>
    <t>{ac06637d-3ee6-4422-b429-779447f97bb4}</t>
  </si>
  <si>
    <t>004</t>
  </si>
  <si>
    <t>Odstranění stromových porostů náletových křovin</t>
  </si>
  <si>
    <t>{30b3923c-aa34-41ca-969a-09a2327bb121}</t>
  </si>
  <si>
    <t>{c5ed5087-7815-4177-af2d-c4358c740748}</t>
  </si>
  <si>
    <t>KRYCÍ LIST SOUPISU PRACÍ</t>
  </si>
  <si>
    <t>Objekt:</t>
  </si>
  <si>
    <t>000 - Ostatní a vedlejší náklady</t>
  </si>
  <si>
    <t>Soupis:</t>
  </si>
  <si>
    <t>001 - Ostatní a vedleší náklady</t>
  </si>
  <si>
    <t>REKAPITULACE ČLENĚNÍ SOUPISU PRACÍ</t>
  </si>
  <si>
    <t>Kód dílu - Popis</t>
  </si>
  <si>
    <t>Cena celkem [CZK]</t>
  </si>
  <si>
    <t>Náklady ze soupisu prací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</si>
  <si>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</si>
  <si>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</si>
  <si>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</si>
  <si>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</si>
  <si>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</si>
  <si>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</si>
  <si>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</si>
  <si>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</si>
  <si>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</si>
  <si>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</si>
  <si>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</si>
  <si>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</si>
  <si>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</si>
  <si>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</si>
  <si>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</si>
  <si>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</si>
  <si>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4</t>
  </si>
  <si>
    <t>ROZPOCET</t>
  </si>
  <si>
    <t>K</t>
  </si>
  <si>
    <t>005111020R</t>
  </si>
  <si>
    <t>Vytyčení stavby</t>
  </si>
  <si>
    <t>Soubor</t>
  </si>
  <si>
    <t>1024</t>
  </si>
  <si>
    <t>1229695058</t>
  </si>
  <si>
    <t>PP</t>
  </si>
  <si>
    <t>Geodetické zaměření rohů stavby, stabilizace bodů a sestavení laviček. 
Vyhotovení protokolu o vytyčení stavby se seznamem souřadnic vytyčených bodů a jejich polohopisnými (S-JTSK) a výškopisnými (Bpv) hodnotami.</t>
  </si>
  <si>
    <t>005111021R</t>
  </si>
  <si>
    <t>Vytyčení inženýrských sítí</t>
  </si>
  <si>
    <t>-752747894</t>
  </si>
  <si>
    <t>Zaměření a vytýčení stávajících inženýrských sítí v místě stavby z hlediska jejich ochrany při provádění stavby.</t>
  </si>
  <si>
    <t>3</t>
  </si>
  <si>
    <t>005121 R</t>
  </si>
  <si>
    <t>Zařízení staveniště</t>
  </si>
  <si>
    <t>-622980246</t>
  </si>
  <si>
    <t>Veškeré náklady spojené s vybudováním, provozem a odstraněním zařízení staveniště.</t>
  </si>
  <si>
    <t>005123010R</t>
  </si>
  <si>
    <t>Extrémní místo provádění</t>
  </si>
  <si>
    <t>-1379921306</t>
  </si>
  <si>
    <t>- náklady na ztížené provádění stavebních prací v neobvyklém a práci ztěžujícím prostředí
- náklady spojené s veškerou manipulací se zeminou v korytě (přehazování výkopku z místa těžení k místu naložení a pod.)
- náklady spojené s veškerou manipulcí se seminou pod mosty
- náklady spojené s manipulací s dřevní hmotou v rámci koryta</t>
  </si>
  <si>
    <t>5</t>
  </si>
  <si>
    <t>00512302RT</t>
  </si>
  <si>
    <t>Kontrolní odlov ryb</t>
  </si>
  <si>
    <t>-1173328525</t>
  </si>
  <si>
    <t>6</t>
  </si>
  <si>
    <t>VN2</t>
  </si>
  <si>
    <t>Zřízení a odstranění potřebného počtu sjízdných ramp</t>
  </si>
  <si>
    <t>soubor</t>
  </si>
  <si>
    <t>1193477543</t>
  </si>
  <si>
    <t>Počet sjízdných ramp je věcí dodavatele stavby</t>
  </si>
  <si>
    <t>7</t>
  </si>
  <si>
    <t>VN3</t>
  </si>
  <si>
    <t>Zajištění ochrany vzrostlých stromů před poškozením</t>
  </si>
  <si>
    <t>-461714783</t>
  </si>
  <si>
    <t>8</t>
  </si>
  <si>
    <t>VN4</t>
  </si>
  <si>
    <t>Zajištění odpovídajícího dopravního značení a příp. povolení od Policie ČR</t>
  </si>
  <si>
    <t>-542320926</t>
  </si>
  <si>
    <t>9</t>
  </si>
  <si>
    <t>VN5</t>
  </si>
  <si>
    <t>Zpracování povodňového a havarijního plánu</t>
  </si>
  <si>
    <t>684849396</t>
  </si>
  <si>
    <t>10</t>
  </si>
  <si>
    <t>VN6</t>
  </si>
  <si>
    <t>Zajištění plnění povinností dle zákona č. 309_2006 Sb.</t>
  </si>
  <si>
    <t>sobor</t>
  </si>
  <si>
    <t>1195377442</t>
  </si>
  <si>
    <t>11</t>
  </si>
  <si>
    <t>VN7</t>
  </si>
  <si>
    <t xml:space="preserve">Uvedení stavbou dotčených pozemků a komunikací  do původního stavu a jejich protokolární předání zpět vlastníkům vč. případného projednání dalších vstupů na soukromé pozemky</t>
  </si>
  <si>
    <t>1142976589</t>
  </si>
  <si>
    <t xml:space="preserve">Uvedení stavbou dotčených pozemků  a komunikací  do původního stavu a jejich protokolární předání zpět vlastníkům vč. případného projednání dalších vstupů na soukromé pozemky</t>
  </si>
  <si>
    <t>12</t>
  </si>
  <si>
    <t>041903000</t>
  </si>
  <si>
    <t>Dozor jiné osoby - biodozor</t>
  </si>
  <si>
    <t>-306366568</t>
  </si>
  <si>
    <t>Dozor jiné osoby</t>
  </si>
  <si>
    <t>13</t>
  </si>
  <si>
    <t>005211020R</t>
  </si>
  <si>
    <t>Ochrana stávaj. inženýrských sítí na staveništi</t>
  </si>
  <si>
    <t>1547045848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</si>
  <si>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</si>
  <si>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14</t>
  </si>
  <si>
    <t>005241010R</t>
  </si>
  <si>
    <t>Dokumentace skutečného provedení</t>
  </si>
  <si>
    <t>1014918985</t>
  </si>
  <si>
    <t>Náklady na vyhotovení dokumentace skutečného provedení stavby a její předání objednateli v požadované formě a požadovaném počtu.</t>
  </si>
  <si>
    <t>005241020R</t>
  </si>
  <si>
    <t>Geodetické zaměření skutečného provedení</t>
  </si>
  <si>
    <t>-970503746</t>
  </si>
  <si>
    <t>Náklady na provedení skutečného zaměření stavby v rozsahu nezbytném pro zápis změny do katastru nemovitostí, vyhotovení geometrického plánu</t>
  </si>
  <si>
    <t xml:space="preserve">001 - Třebůvka v ř.km 42,800 - 45,750 </t>
  </si>
  <si>
    <t>001 - Odstranění nánosů ze dna toku</t>
  </si>
  <si>
    <t>HSV - Práce a dodávky HSV</t>
  </si>
  <si>
    <t xml:space="preserve">    1 - Zemní práce</t>
  </si>
  <si>
    <t xml:space="preserve">    99 - Staveništní přesun hmot</t>
  </si>
  <si>
    <t>HSV</t>
  </si>
  <si>
    <t>Práce a dodávky HSV</t>
  </si>
  <si>
    <t>Zemní práce</t>
  </si>
  <si>
    <t>129253101</t>
  </si>
  <si>
    <t>Čištění otevřených koryt vodotečí šíře dna do 5 m hl do 2,5 m v hornině třídy těžitelnosti I skupiny 3 strojně</t>
  </si>
  <si>
    <t>m3</t>
  </si>
  <si>
    <t>1832139774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</si>
  <si>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</si>
  <si>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P</t>
  </si>
  <si>
    <t>Poznámka k položce:_x000d_
vč. nutného podílu ručních prací</t>
  </si>
  <si>
    <t>VV</t>
  </si>
  <si>
    <t>3387,71</t>
  </si>
  <si>
    <t>162751117</t>
  </si>
  <si>
    <t>Vodorovné přemístění přes 9 000 do 10000 m výkopku/sypaniny z horniny třídy těžitelnosti I skupiny 1 až 3</t>
  </si>
  <si>
    <t>-287782355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</si>
  <si>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</si>
  <si>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84 m3 vhodných sedimentů bude využito k terénním úpravám v rámci odstranění stupně v ř. km 43,113</t>
  </si>
  <si>
    <t>3387,71-175,41-84</t>
  </si>
  <si>
    <t>162751119</t>
  </si>
  <si>
    <t>Příplatek k vodorovnému přemístění výkopku/sypaniny z horniny třídy těžitelnosti I skupiny 1 až 3 ZKD 1000 m přes 10000 m</t>
  </si>
  <si>
    <t>512</t>
  </si>
  <si>
    <t>566228918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</si>
  <si>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</si>
  <si>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3128,3*6</t>
  </si>
  <si>
    <t>167151111</t>
  </si>
  <si>
    <t>Nakládání výkopku z hornin třídy těžitelnosti I skupiny 1 až 3 přes 100 m3</t>
  </si>
  <si>
    <t>661299966</t>
  </si>
  <si>
    <t>Nakládání, skládání a překládání neulehlého výkopku nebo sypaniny strojně nakládání, množství přes 100 m3, z hornin třídy těžitelnosti I, skupiny 1 až 3</t>
  </si>
  <si>
    <t>Poznámka k položce:_x000d_
po odvodnění sedimentů pod úrovní hladiny</t>
  </si>
  <si>
    <t>3387,71*0,25</t>
  </si>
  <si>
    <t>171251201</t>
  </si>
  <si>
    <t>Uložení sypaniny na skládky nebo meziskládky</t>
  </si>
  <si>
    <t>-318178519</t>
  </si>
  <si>
    <t>Uložení sypaniny na skládky nebo meziskládky bez hutnění s upravením uložené sypaniny do předepsaného tvaru</t>
  </si>
  <si>
    <t>171201231</t>
  </si>
  <si>
    <t>Poplatek za uložení zeminy a kamení na recyklační skládce (skládkovné) kód odpadu 17 05 04</t>
  </si>
  <si>
    <t>t</t>
  </si>
  <si>
    <t>-1837049836</t>
  </si>
  <si>
    <t>Poplatek za uložení stavebního odpadu na recyklační skládce (skládkovné) zeminy a kamení zatříděného do Katalogu odpadů pod kódem 17 05 04</t>
  </si>
  <si>
    <t>3128,3*1,8</t>
  </si>
  <si>
    <t>174151101</t>
  </si>
  <si>
    <t>Zásyp jam, šachet rýh nebo kolem objektů sypaninou se zhutněním</t>
  </si>
  <si>
    <t>1801499287</t>
  </si>
  <si>
    <t>Zásyp sypaninou z jakékoliv horniny strojně s uložením výkopku ve vrstvách se zhutněním jam, šachet, rýh nebo kolem objektů v těchto vykopávkách</t>
  </si>
  <si>
    <t xml:space="preserve">Poznámka k položce:_x000d_
vč. strojního přemístění materiálu pro zásyp ze vzdálenosti  do 10 m od okraje zásypu</t>
  </si>
  <si>
    <t>181411121</t>
  </si>
  <si>
    <t>Založení lučního trávníku výsevem pl do 1000 m2 v rovině a ve svahu do 1:5</t>
  </si>
  <si>
    <t>m2</t>
  </si>
  <si>
    <t>-1676193213</t>
  </si>
  <si>
    <t>Založení trávníku na půdě předem připravené plochy do 1000 m2 výsevem včetně utažení lučního v rovině nebo na svahu do 1:5</t>
  </si>
  <si>
    <t>M</t>
  </si>
  <si>
    <t>00572472</t>
  </si>
  <si>
    <t>osivo směs travní krajinná-rovinná</t>
  </si>
  <si>
    <t>kg</t>
  </si>
  <si>
    <t>-1468658051</t>
  </si>
  <si>
    <t>533,1*0,02 'Přepočtené koeficientem množství</t>
  </si>
  <si>
    <t>181451122</t>
  </si>
  <si>
    <t>Založení lučního trávníku výsevem pl přes 1000 m2 ve svahu přes 1:5 do 1:2</t>
  </si>
  <si>
    <t>-1471925256</t>
  </si>
  <si>
    <t>Založení trávníku na půdě předem připravené plochy přes 1000 m2 výsevem včetně utažení lučního na svahu přes 1:5 do 1:2</t>
  </si>
  <si>
    <t>00572474</t>
  </si>
  <si>
    <t>osivo směs travní krajinná-svahová</t>
  </si>
  <si>
    <t>1920623046</t>
  </si>
  <si>
    <t>8136,43*0,02 'Přepočtené koeficientem množství</t>
  </si>
  <si>
    <t>181951112</t>
  </si>
  <si>
    <t>Úprava pláně v hornině třídy těžitelnosti I skupiny 1 až 3 se zhutněním strojně</t>
  </si>
  <si>
    <t>-1339457334</t>
  </si>
  <si>
    <t>Úprava pláně vyrovnáním výškových rozdílů strojně v hornině třídy těžitelnosti I, skupiny 1 až 3 se zhutněním</t>
  </si>
  <si>
    <t>182151111</t>
  </si>
  <si>
    <t>Svahování v zářezech v hornině třídy těžitelnosti I skupiny 1 až 3 strojně</t>
  </si>
  <si>
    <t>1530689657</t>
  </si>
  <si>
    <t>Svahování trvalých svahů do projektovaných profilů strojně s potřebným přemístěním výkopku při svahování v zářezech v hornině třídy těžitelnosti I, skupiny 1 až 3</t>
  </si>
  <si>
    <t>99</t>
  </si>
  <si>
    <t>Staveništní přesun hmot</t>
  </si>
  <si>
    <t>998332011</t>
  </si>
  <si>
    <t>Přesun hmot pro úpravy vodních toků a kanály</t>
  </si>
  <si>
    <t>-227494051</t>
  </si>
  <si>
    <t>Přesun hmot pro úpravy vodních toků a kanály, hráze rybníků apod. dopravní vzdálenost do 500 m</t>
  </si>
  <si>
    <t>002 - Oprava opevnění</t>
  </si>
  <si>
    <t xml:space="preserve">    4 - Vodorovné konstrukce</t>
  </si>
  <si>
    <t xml:space="preserve">    96 - Bourání konstrukcí</t>
  </si>
  <si>
    <t xml:space="preserve">    997 - Doprava suti a vybouraných hmot</t>
  </si>
  <si>
    <t>131251105</t>
  </si>
  <si>
    <t>Hloubení jam nezapažených v hornině třídy těžitelnosti I skupiny 3 objemu do 1000 m3 strojně</t>
  </si>
  <si>
    <t>1360649778</t>
  </si>
  <si>
    <t>Hloubení nezapažených jam a zářezů strojně s urovnáním dna do předepsaného profilu a spádu v hornině třídy těžitelnosti I skupiny 3 přes 500 do 1 000 m3</t>
  </si>
  <si>
    <t>"Výkop lože opevnění:" 0,94*2838*0,1*2</t>
  </si>
  <si>
    <t>131251791</t>
  </si>
  <si>
    <t>Příplatek za hloubení jam v tekoucí vodě pro LTM v hornině třídy těžitelnosti I skupiny 3</t>
  </si>
  <si>
    <t>-2037441259</t>
  </si>
  <si>
    <t>Hloubení jam a zářezů pro lesnicko-technické meliorace strojně zapažených i nezapažených s urovnáním dna do předepsaného profilu a spádu Příplatek k cenám za hloubení jam v tekoucí vodě při lesnicko-technických melioracích (LTM) pro jakékoliv množství vykopávky v hornině třídy těžitelnosti I skupiny 3</t>
  </si>
  <si>
    <t>533,544*0,5</t>
  </si>
  <si>
    <t>-615072666</t>
  </si>
  <si>
    <t>533,544-39,732</t>
  </si>
  <si>
    <t>1905806213</t>
  </si>
  <si>
    <t>493,812*6</t>
  </si>
  <si>
    <t>63146045</t>
  </si>
  <si>
    <t>Poznámka k položce:_x000d_
po odvodnění výkopku pod úrovní hladiny</t>
  </si>
  <si>
    <t>2122201916</t>
  </si>
  <si>
    <t>493,812*1,8</t>
  </si>
  <si>
    <t>1289506372</t>
  </si>
  <si>
    <t>-111560447</t>
  </si>
  <si>
    <t>0,07*2838*0,1*2</t>
  </si>
  <si>
    <t>Vodorovné konstrukce</t>
  </si>
  <si>
    <t>462511270</t>
  </si>
  <si>
    <t>Zához z lomového kamene bez proštěrkování z terénu hmotnost do 200 kg</t>
  </si>
  <si>
    <t>-1967722632</t>
  </si>
  <si>
    <t>Zához z lomového kamene neupraveného záhozového bez proštěrkování z terénu, hmotnosti jednotlivých kamenů do 200 kg</t>
  </si>
  <si>
    <t>Poznámka k položce:_x000d_
vč. úpravy jednotlivých velkých kamenů hm. přes 500 kg dodatečným rozpojením</t>
  </si>
  <si>
    <t>"patka:" 0,5*2838*0,1*1,2*2</t>
  </si>
  <si>
    <t>462519002</t>
  </si>
  <si>
    <t>Příplatek za urovnání ploch záhozu z lomového kamene hmotnost do 200 kg</t>
  </si>
  <si>
    <t>-867978271</t>
  </si>
  <si>
    <t>Zához z lomového kamene neupraveného záhozového Příplatek k cenám za urovnání viditelných ploch záhozu z kamene, hmotnosti jednotlivých kamenů do 200 kg</t>
  </si>
  <si>
    <t>"patka:" 0,6*2838*00,1*2</t>
  </si>
  <si>
    <t>463211111</t>
  </si>
  <si>
    <t>Rovnanina z lomového kamene s vyklínováním spár a dutin úlomky kamene</t>
  </si>
  <si>
    <t>862443783</t>
  </si>
  <si>
    <t>Rovnanina z lomového kamene neopracovaného tříděného pro všechny tloušťky rovnaniny, bez vypracování líce s vyklínování spár a dutin úlomky z kamene</t>
  </si>
  <si>
    <t xml:space="preserve">Poznámka k položce:_x000d_
- hm.  kamene 100 - 200 kg (svahy+dno)_x000d_
- hm. kamene 500 kg (pata)</t>
  </si>
  <si>
    <t>0,7*2838*0,1*1,2*2</t>
  </si>
  <si>
    <t>96</t>
  </si>
  <si>
    <t>Bourání konstrukcí</t>
  </si>
  <si>
    <t>114203101</t>
  </si>
  <si>
    <t>Rozebrání dlažeb z lomového kamene nebo betonových tvárnic na sucho</t>
  </si>
  <si>
    <t>-521739706</t>
  </si>
  <si>
    <t>Rozebrání dlažeb nebo záhozů s naložením na dopravní prostředek dlažeb z lomového kamene nebo betonových tvárnic na sucho nebo se spárami vyplněnými pískem nebo drnem</t>
  </si>
  <si>
    <t>Poznámka k položce:_x000d_
vč. geotextilií, drenáží, trubek a dalších prvků zabudovaných v bouraných konstrukcích</t>
  </si>
  <si>
    <t>0,084*3*2838*0,1*2</t>
  </si>
  <si>
    <t>-185133507</t>
  </si>
  <si>
    <t>997</t>
  </si>
  <si>
    <t>Doprava suti a vybouraných hmot</t>
  </si>
  <si>
    <t>997013861</t>
  </si>
  <si>
    <t>Poplatek za uložení stavebního odpadu na recyklační skládce (skládkovné) z prostého betonu kód odpadu 17 01 01</t>
  </si>
  <si>
    <t>-455307704</t>
  </si>
  <si>
    <t>Poplatek za uložení stavebního odpadu na recyklační skládce (skládkovné) z prostého betonu zatříděného do Katalogu odpadů pod kódem 17 01 01</t>
  </si>
  <si>
    <t>997321511</t>
  </si>
  <si>
    <t>Vodorovná doprava suti a vybouraných hmot po suchu do 1 km</t>
  </si>
  <si>
    <t>-74484724</t>
  </si>
  <si>
    <t>Vodorovná doprava suti a vybouraných hmot bez naložení, s vyložením a hrubým urovnáním po suchu, na vzdálenost do 1 km</t>
  </si>
  <si>
    <t>16</t>
  </si>
  <si>
    <t>997321519</t>
  </si>
  <si>
    <t>Příplatek ZKD 1 km vodorovné dopravy suti a vybouraných hmot po suchu</t>
  </si>
  <si>
    <t>228074931</t>
  </si>
  <si>
    <t>Vodorovná doprava suti a vybouraných hmot bez naložení, s vyložením a hrubým urovnáním po suchu, na vzdálenost Příplatek k cenám za každý další započatý 1 km přes 1 km</t>
  </si>
  <si>
    <t>257,46336*15</t>
  </si>
  <si>
    <t>003 - Odstranění stabilizačního stupně v ř. km 43,113</t>
  </si>
  <si>
    <t xml:space="preserve">    9 - Ostatní konstrukce a práce, bourání</t>
  </si>
  <si>
    <t>-1383155890</t>
  </si>
  <si>
    <t>Poznámka k položce:_x000d_
v případě nutnosti pro napojení skluzu na stávající koryto</t>
  </si>
  <si>
    <t>(1+2,4)*10</t>
  </si>
  <si>
    <t>114203103</t>
  </si>
  <si>
    <t>Rozebrání dlažeb z lomového kamene nebo betonových tvárnic do cementové malty</t>
  </si>
  <si>
    <t>555418911</t>
  </si>
  <si>
    <t>Rozebrání dlažeb nebo záhozů s naložením na dopravní prostředek dlažeb z lomového kamene nebo betonových tvárnic do cementové malty se spárami zalitými cementovou maltou</t>
  </si>
  <si>
    <t>"Odstranění dlažby s podkladem vývařiště:" 30,6*0,4</t>
  </si>
  <si>
    <t>162451106</t>
  </si>
  <si>
    <t>Vodorovné přemístění přes 1 500 do 2000 m výkopku/sypaniny z horniny třídy těžitelnosti I skupiny 1 až 3</t>
  </si>
  <si>
    <t>1054940239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</si>
  <si>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</si>
  <si>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Poznámka k položce:_x000d_
doprava vhodných sedimentů vytěžených v rámci stavby z Třebůvky</t>
  </si>
  <si>
    <t>171151103</t>
  </si>
  <si>
    <t>Uložení sypaniny z hornin soudržných do násypů zhutněných strojně</t>
  </si>
  <si>
    <t>1156489809</t>
  </si>
  <si>
    <t>Uložení sypanin do násypů strojně s rozprostřením sypaniny ve vrstvách a s hrubým urovnáním zhutněných z hornin soudržných jakékoliv třídy těžitelnosti</t>
  </si>
  <si>
    <t>8*6+12*3</t>
  </si>
  <si>
    <t>-716618274</t>
  </si>
  <si>
    <t>2*20*1</t>
  </si>
  <si>
    <t>1361047518</t>
  </si>
  <si>
    <t>40*0,02 'Přepočtené koeficientem množství</t>
  </si>
  <si>
    <t>181411122</t>
  </si>
  <si>
    <t>Založení lučního trávníku výsevem pl do 1000 m2 ve svahu přes 1:5 do 1:2</t>
  </si>
  <si>
    <t>-1206244911</t>
  </si>
  <si>
    <t>Založení trávníku na půdě předem připravené plochy do 1000 m2 výsevem včetně utažení lučního na svahu přes 1:5 do 1:2</t>
  </si>
  <si>
    <t>2*20*(3,6-1,2)</t>
  </si>
  <si>
    <t>-1032138787</t>
  </si>
  <si>
    <t>96*0,02 'Přepočtené koeficientem množství</t>
  </si>
  <si>
    <t>182251101</t>
  </si>
  <si>
    <t>Svahování násypů strojně</t>
  </si>
  <si>
    <t>-735653736</t>
  </si>
  <si>
    <t>Svahování trvalých svahů do projektovaných profilů strojně s potřebným přemístěním výkopku při svahování násypů v jakékoliv hornině</t>
  </si>
  <si>
    <t>2*20*3,6</t>
  </si>
  <si>
    <t>463212111</t>
  </si>
  <si>
    <t>Rovnanina z lomového kamene upraveného s vyklínováním spár úlomky kamene</t>
  </si>
  <si>
    <t>-758466956</t>
  </si>
  <si>
    <t>Rovnanina z lomového kamene upraveného, tříděného jakékoliv tloušťky rovnaniny s vyklínováním spár a dutin úlomky kamene</t>
  </si>
  <si>
    <t>"dno toku- skluz:" 15*1*0,8</t>
  </si>
  <si>
    <t>"břehy toku:" 2*20*0,7</t>
  </si>
  <si>
    <t>Součet</t>
  </si>
  <si>
    <t>962022491</t>
  </si>
  <si>
    <t>Bourání zdiva nadzákladového kamenného na MC přes 1 m3</t>
  </si>
  <si>
    <t>2134850563</t>
  </si>
  <si>
    <t>Bourání zdiva nadzákladového kamenného na maltu cementovou, objemu přes 1 m3</t>
  </si>
  <si>
    <t>Poznámka k položce:_x000d_
vč. prvků zabudovaných v bouraných konstrukcích</t>
  </si>
  <si>
    <t>"Případné odstranění části závěrečného prahu:" 0,75*0,25*5,75</t>
  </si>
  <si>
    <t>"Odstranění části přelivu v případě jeho nestability:" 0,3*0,25*5,45</t>
  </si>
  <si>
    <t>962052211</t>
  </si>
  <si>
    <t>Bourání zdiva nadzákladového ze ŽB přes 1 m3</t>
  </si>
  <si>
    <t>-493918253</t>
  </si>
  <si>
    <t>Bourání zdiva železobetonového nadzákladového, objemu přes 1 m3</t>
  </si>
  <si>
    <t>"PB opěrná zeď:" (2,7*2,87+1,1*(2,87+2,12)/2+2,4*2,12)*(0,5+0,66)/2</t>
  </si>
  <si>
    <t>"horní PB zavazovací křídlo:" 0,5*1,5*1</t>
  </si>
  <si>
    <t>"dolní PB zavazovací křídlo:" 0,5*1,5*0,5</t>
  </si>
  <si>
    <t>"LB opěrná zeď:" (1,3*2,87+1,3*(2,87+2,02)/2+2,2*2,02)*(0,5+0,66)/2+0,3*2,87*0,5</t>
  </si>
  <si>
    <t>"dolní LB zavazovací křídlo:" 0,5*1,5*0,5</t>
  </si>
  <si>
    <t>"přemostění na nátoku do náhonu:" 0,4*1,3*1+0,4*0,7*1/2+0,4*2*0,5+2*1*0,1</t>
  </si>
  <si>
    <t>Ostatní konstrukce a práce, bourání</t>
  </si>
  <si>
    <t>964072331</t>
  </si>
  <si>
    <t>Vybourání válcovaných nosníků ze zdiva smíšeného dl do 6 m hmotnosti do 35 kg/m</t>
  </si>
  <si>
    <t>-1178578334</t>
  </si>
  <si>
    <t>Vybourání válcovaných nosníků uložených ve zdivu smíšeném nebo kamenném délky do 6 m, hmotnosti do 35 kg/m</t>
  </si>
  <si>
    <t>Poznámka k položce:_x000d_
dosedací práh na přelivu</t>
  </si>
  <si>
    <t>30*5,45/1000</t>
  </si>
  <si>
    <t>-240612305</t>
  </si>
  <si>
    <t>997013862</t>
  </si>
  <si>
    <t>Poplatek za uložení stavebního odpadu na recyklační skládce (skládkovné) z armovaného betonu kód odpadu 17 01 01</t>
  </si>
  <si>
    <t>-998504373</t>
  </si>
  <si>
    <t>Poplatek za uložení stavebního odpadu na recyklační skládce (skládkovné) z armovaného betonu zatříděného do Katalogu odpadů pod kódem 17 01 01</t>
  </si>
  <si>
    <t>1979052368</t>
  </si>
  <si>
    <t>17</t>
  </si>
  <si>
    <t>-327342907</t>
  </si>
  <si>
    <t>110,274*15</t>
  </si>
  <si>
    <t>002 - Potok IDVT10203842</t>
  </si>
  <si>
    <t>1914399099</t>
  </si>
  <si>
    <t>72,08</t>
  </si>
  <si>
    <t>487284245</t>
  </si>
  <si>
    <t>72,08-10,16</t>
  </si>
  <si>
    <t>1723929579</t>
  </si>
  <si>
    <t>61,92*6</t>
  </si>
  <si>
    <t>167151101</t>
  </si>
  <si>
    <t>Nakládání výkopku z hornin třídy těžitelnosti I skupiny 1 až 3 do 100 m3</t>
  </si>
  <si>
    <t>1303949516</t>
  </si>
  <si>
    <t>Nakládání, skládání a překládání neulehlého výkopku nebo sypaniny strojně nakládání, množství do 100 m3, z horniny třídy těžitelnosti I, skupiny 1 až 3</t>
  </si>
  <si>
    <t>72,08*0,25</t>
  </si>
  <si>
    <t>1044878852</t>
  </si>
  <si>
    <t>-1986527053</t>
  </si>
  <si>
    <t>61,92*1,8</t>
  </si>
  <si>
    <t>1738761153</t>
  </si>
  <si>
    <t>-157642203</t>
  </si>
  <si>
    <t>1844797843</t>
  </si>
  <si>
    <t>43,88*0,02 'Přepočtené koeficientem množství</t>
  </si>
  <si>
    <t>-995221469</t>
  </si>
  <si>
    <t>-2043009166</t>
  </si>
  <si>
    <t>293,33*0,02 'Přepočtené koeficientem množství</t>
  </si>
  <si>
    <t>785741601</t>
  </si>
  <si>
    <t>1690312870</t>
  </si>
  <si>
    <t>-1119811056</t>
  </si>
  <si>
    <t>131251100</t>
  </si>
  <si>
    <t>Hloubení jam nezapažených v hornině třídy těžitelnosti I skupiny 3 objem do 20 m3 strojně</t>
  </si>
  <si>
    <t>-2067048280</t>
  </si>
  <si>
    <t>Hloubení nezapažených jam a zářezů strojně s urovnáním dna do předepsaného profilu a spádu v hornině třídy těžitelnosti I skupiny 3 do 20 m3</t>
  </si>
  <si>
    <t>"Výkop lože opevnění:" 1,05*67*0,1*2</t>
  </si>
  <si>
    <t>1608503100</t>
  </si>
  <si>
    <t>14,07*0,5</t>
  </si>
  <si>
    <t>-26049877</t>
  </si>
  <si>
    <t>14,07-1,876</t>
  </si>
  <si>
    <t>-1442788484</t>
  </si>
  <si>
    <t>12,194*6</t>
  </si>
  <si>
    <t>-1359991954</t>
  </si>
  <si>
    <t>496611767</t>
  </si>
  <si>
    <t>12,194*1,8</t>
  </si>
  <si>
    <t>-473050283</t>
  </si>
  <si>
    <t>-580568953</t>
  </si>
  <si>
    <t>Poznámka k položce:_x000d_
vč. strojního přemístění materiálu pro zásyp ze vzdálenosti do 10 m od okraje zásypu</t>
  </si>
  <si>
    <t>0,14*67*0,1*2</t>
  </si>
  <si>
    <t>457532111</t>
  </si>
  <si>
    <t>Filtrační vrstvy z hrubého drceného kameniva se zhutněním frakce od 4 až 8 do 22 až 32 mm</t>
  </si>
  <si>
    <t>-524419641</t>
  </si>
  <si>
    <t>Filtrační vrstvy jakékoliv tloušťky a sklonu z hrubého drceného kameniva se zhutněním do 10 pojezdů/m3, frakce od 4-8 do 22-32 mm</t>
  </si>
  <si>
    <t>Poznámka k položce:_x000d_
vč. urovnání líce vrstvy</t>
  </si>
  <si>
    <t>1,2*0,15*67*0,1*2</t>
  </si>
  <si>
    <t>462512270</t>
  </si>
  <si>
    <t>Zához z lomového kamene s proštěrkováním z terénu hmotnost do 200 kg</t>
  </si>
  <si>
    <t>115916133</t>
  </si>
  <si>
    <t>Zához z lomového kamene neupraveného záhozového s proštěrkováním z terénu, hmotnosti jednotlivých kamenů do 200 kg</t>
  </si>
  <si>
    <t>"patka:" 0,68*67*0,1*2</t>
  </si>
  <si>
    <t>-1371819330</t>
  </si>
  <si>
    <t>"patka:" 1*67*0,1*2</t>
  </si>
  <si>
    <t>-90850809</t>
  </si>
  <si>
    <t>0,36*67*0,1*2</t>
  </si>
  <si>
    <t>1300995781</t>
  </si>
  <si>
    <t>(0,14*0,084*2)*67*0,1*2</t>
  </si>
  <si>
    <t>-1521405649</t>
  </si>
  <si>
    <t>1874020666</t>
  </si>
  <si>
    <t>420858638</t>
  </si>
  <si>
    <t>1473844451</t>
  </si>
  <si>
    <t>0,56731*15</t>
  </si>
  <si>
    <t>003 - Potok IDVT10186138</t>
  </si>
  <si>
    <t>-183573265</t>
  </si>
  <si>
    <t>"úsek 0,000 - 0,286:" 169,36</t>
  </si>
  <si>
    <t>"úsek 0,286 - 0,496:" 210</t>
  </si>
  <si>
    <t>1809328451</t>
  </si>
  <si>
    <t>379,36-196,89</t>
  </si>
  <si>
    <t>-212847193</t>
  </si>
  <si>
    <t>182,47*6</t>
  </si>
  <si>
    <t>1972416502</t>
  </si>
  <si>
    <t>169,36*0,25+210</t>
  </si>
  <si>
    <t>154191663</t>
  </si>
  <si>
    <t>182,47*1,8</t>
  </si>
  <si>
    <t>-435168223</t>
  </si>
  <si>
    <t>-846912764</t>
  </si>
  <si>
    <t>Poznámka k položce:_x000d_
vč. strojního přemístění materiálu pro zásyp ze vzdálenosti do 10 m od okraje zásypu_x000d_
využití veškerého materiálu z úseku 0,000 - 0,286 a doplněním z úseku 0,286 - 0,496</t>
  </si>
  <si>
    <t>1285400852</t>
  </si>
  <si>
    <t>598379060</t>
  </si>
  <si>
    <t>485,8*0,02 'Přepočtené koeficientem množství</t>
  </si>
  <si>
    <t>310128979</t>
  </si>
  <si>
    <t>-645619261</t>
  </si>
  <si>
    <t>879,73*0,02 'Přepočtené koeficientem množství</t>
  </si>
  <si>
    <t>691207924</t>
  </si>
  <si>
    <t>-1638095354</t>
  </si>
  <si>
    <t>287164472</t>
  </si>
  <si>
    <t>131251103</t>
  </si>
  <si>
    <t>Hloubení jam nezapažených v hornině třídy těžitelnosti I skupiny 3 objem do 100 m3 strojně</t>
  </si>
  <si>
    <t>-939266206</t>
  </si>
  <si>
    <t>Hloubení nezapažených jam a zářezů strojně s urovnáním dna do předepsaného profilu a spádu v hornině třídy těžitelnosti I skupiny 3 přes 50 do 100 m3</t>
  </si>
  <si>
    <t>"Výkop lože opevnění:" 1,05*286*0,1*2</t>
  </si>
  <si>
    <t>519629801</t>
  </si>
  <si>
    <t>60,06*0,5</t>
  </si>
  <si>
    <t>1330627326</t>
  </si>
  <si>
    <t>60,06-8,008</t>
  </si>
  <si>
    <t>422457629</t>
  </si>
  <si>
    <t>52,052*6</t>
  </si>
  <si>
    <t>-1174560817</t>
  </si>
  <si>
    <t>2006453928</t>
  </si>
  <si>
    <t>52,052*1,8</t>
  </si>
  <si>
    <t>1266339621</t>
  </si>
  <si>
    <t>572455343</t>
  </si>
  <si>
    <t>0,14*286*0,1*2</t>
  </si>
  <si>
    <t>-296490633</t>
  </si>
  <si>
    <t>1,2*0,15*286*0,1*2</t>
  </si>
  <si>
    <t>115547351</t>
  </si>
  <si>
    <t>"patka:" 0,68*286*0,1*2</t>
  </si>
  <si>
    <t>-389756280</t>
  </si>
  <si>
    <t>"patka:" 1*286*0,1*2</t>
  </si>
  <si>
    <t>-2022969528</t>
  </si>
  <si>
    <t>0,36*286*0,1*2</t>
  </si>
  <si>
    <t>-1785331151</t>
  </si>
  <si>
    <t>(0,14*0,084*2)*286*0,1*2</t>
  </si>
  <si>
    <t>-2003251887</t>
  </si>
  <si>
    <t>-938332205</t>
  </si>
  <si>
    <t>-1449585916</t>
  </si>
  <si>
    <t>-693732283</t>
  </si>
  <si>
    <t>2,42161*15</t>
  </si>
  <si>
    <t>004 - Odstranění stromových porostů náletových křovin</t>
  </si>
  <si>
    <t>001 - Odstranění stromových porostů náletových křovin</t>
  </si>
  <si>
    <t>111251103</t>
  </si>
  <si>
    <t>Odstranění křovin a stromů průměru kmene do 100 mm i s kořeny sklonu terénu do 1:5 z celkové plochy přes 500 m2 strojně</t>
  </si>
  <si>
    <t>-1710795715</t>
  </si>
  <si>
    <t>Odstranění křovin a stromů s odstraněním kořenů strojně průměru kmene do 100 mm v rovině nebo ve svahu sklonu terénu do 1:5, při celkové ploše přes 500 m2</t>
  </si>
  <si>
    <t>112155311</t>
  </si>
  <si>
    <t>Štěpkování keřového porostu středně hustého s naložením</t>
  </si>
  <si>
    <t>1067888328</t>
  </si>
  <si>
    <t>Štěpkování s naložením na dopravní prostředek a odvozem do 20 km keřového porostu středně hustého</t>
  </si>
  <si>
    <t>112155115</t>
  </si>
  <si>
    <t>Štěpkování stromků a větví v zapojeném porostu průměru kmene do 300 mm s naložením</t>
  </si>
  <si>
    <t>kus</t>
  </si>
  <si>
    <t>-697882412</t>
  </si>
  <si>
    <t>Štěpkování s naložením na dopravní prostředek a odvozem do 20 km stromků a větví v zapojeném porostu, průměru kmene do 300 mm</t>
  </si>
  <si>
    <t>112101101</t>
  </si>
  <si>
    <t>Odstranění stromů listnatých průměru kmene přes 100 do 300 mm</t>
  </si>
  <si>
    <t>-1019894065</t>
  </si>
  <si>
    <t>Odstranění stromů s odřezáním kmene a s odvětvením listnatých, průměru kmene přes 100 do 300 mm</t>
  </si>
  <si>
    <t>112101102</t>
  </si>
  <si>
    <t>Odstranění stromů listnatých průměru kmene přes 300 do 500 mm</t>
  </si>
  <si>
    <t>95987787</t>
  </si>
  <si>
    <t>Odstranění stromů s odřezáním kmene a s odvětvením listnatých, průměru kmene přes 300 do 500 mm</t>
  </si>
  <si>
    <t>112101103</t>
  </si>
  <si>
    <t>Odstranění stromů listnatých průměru kmene přes 500 do 700 mm</t>
  </si>
  <si>
    <t>1815834066</t>
  </si>
  <si>
    <t>Odstranění stromů s odřezáním kmene a s odvětvením listnatých, průměru kmene přes 500 do 700 mm</t>
  </si>
  <si>
    <t>112101107</t>
  </si>
  <si>
    <t>Odstranění stromů listnatých průměru kmene přes 1300 do 1500 mm</t>
  </si>
  <si>
    <t>-1564477760</t>
  </si>
  <si>
    <t>Odstranění stromů s odřezáním kmene a s odvětvením listnatých, průměru kmene přes 1300 do 1500 mm</t>
  </si>
  <si>
    <t>162201411</t>
  </si>
  <si>
    <t>Vodorovné přemístění kmenů stromů listnatých do 1 km D kmene přes 100 do 300 mm</t>
  </si>
  <si>
    <t>-527743759</t>
  </si>
  <si>
    <t>Vodorovné přemístění větví, kmenů nebo pařezů s naložením, složením a dopravou do 1000 m kmenů stromů listnatých, průměru přes 100 do 300 mm</t>
  </si>
  <si>
    <t>162301951</t>
  </si>
  <si>
    <t>Příplatek k vodorovnému přemístění kmenů stromů listnatých D kmene přes 100 do 300 mm ZKD 1 km</t>
  </si>
  <si>
    <t>2018383629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</si>
  <si>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</si>
  <si>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76*4</t>
  </si>
  <si>
    <t>162201412</t>
  </si>
  <si>
    <t>Vodorovné přemístění kmenů stromů listnatých do 1 km D kmene přes 300 do 500 mm</t>
  </si>
  <si>
    <t>1602758400</t>
  </si>
  <si>
    <t>Vodorovné přemístění větví, kmenů nebo pařezů s naložením, složením a dopravou do 1000 m kmenů stromů listnatých, průměru přes 300 do 500 mm</t>
  </si>
  <si>
    <t>162301952</t>
  </si>
  <si>
    <t>Příplatek k vodorovnému přemístění kmenů stromů listnatých D kmene přes 300 do 500 mm ZKD 1 km</t>
  </si>
  <si>
    <t>-442124255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</si>
  <si>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</si>
  <si>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10*4</t>
  </si>
  <si>
    <t>162201413</t>
  </si>
  <si>
    <t>Vodorovné přemístění kmenů stromů listnatých do 1 km D kmene přes 500 do 700 mm</t>
  </si>
  <si>
    <t>-2020582050</t>
  </si>
  <si>
    <t>Vodorovné přemístění větví, kmenů nebo pařezů s naložením, složením a dopravou do 1000 m kmenů stromů listnatých, průměru přes 500 do 700 mm</t>
  </si>
  <si>
    <t>162301953</t>
  </si>
  <si>
    <t>Příplatek k vodorovnému přemístění kmenů stromů listnatých D kmene přes 500 do 700 mm ZKD 1 km</t>
  </si>
  <si>
    <t>736106297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</si>
  <si>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</si>
  <si>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2*4</t>
  </si>
  <si>
    <t>162201512</t>
  </si>
  <si>
    <t>Vodorovné přemístění kmenů stromů listnatých do 1 km D kmene přes 1300 do 1500 mm</t>
  </si>
  <si>
    <t>1169766875</t>
  </si>
  <si>
    <t>Vodorovné přemístění větví, kmenů nebo pařezů s naložením, složením a dopravou do 1000 m kmenů stromů listnatých, průměru přes 1300 do 1500 mm</t>
  </si>
  <si>
    <t>162301957</t>
  </si>
  <si>
    <t>Příplatek k vodorovnému přemístění kmenů stromů listnatých D kmene přes 1300 do 1500 mm ZKD 1 km</t>
  </si>
  <si>
    <t>1976432531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</si>
  <si>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</si>
  <si>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112201112</t>
  </si>
  <si>
    <t>Odstranění pařezů D přes 0,2 do 0,3 m v rovině a svahu do 1:5 s odklizením do 20 m a zasypáním jámy</t>
  </si>
  <si>
    <t>932169559</t>
  </si>
  <si>
    <t>Odstranění pařezu v rovině nebo na svahu do 1:5 o průměru pařezu na řezné ploše přes 200 do 300 mm</t>
  </si>
  <si>
    <t>112201114</t>
  </si>
  <si>
    <t>Odstranění pařezů D přes 0,4 do 0,5 m v rovině a svahu do 1:5 s odklizením do 20 m a zasypáním jámy</t>
  </si>
  <si>
    <t>430741066</t>
  </si>
  <si>
    <t>Odstranění pařezu v rovině nebo na svahu do 1:5 o průměru pařezu na řezné ploše přes 400 do 500 mm</t>
  </si>
  <si>
    <t>18</t>
  </si>
  <si>
    <t>112201116</t>
  </si>
  <si>
    <t>Odstranění pařezů D přes 0,6 do 0,7 m v rovině a svahu do 1:5 s odklizením do 20 m a zasypáním jámy</t>
  </si>
  <si>
    <t>359665272</t>
  </si>
  <si>
    <t>Odstranění pařezu v rovině nebo na svahu do 1:5 o průměru pařezu na řezné ploše přes 600 do 700 mm</t>
  </si>
  <si>
    <t>19</t>
  </si>
  <si>
    <t>112201124</t>
  </si>
  <si>
    <t>Odstranění pařezů D přes 1,4 do 1,5 m v rovině a svahu do 1:5 s odklizením do 20 m a zasypáním jámy</t>
  </si>
  <si>
    <t>-858767455</t>
  </si>
  <si>
    <t>Odstranění pařezu v rovině nebo na svahu do 1:5 o průměru pařezu na řezné ploše přes 1400 do 1500 mm</t>
  </si>
  <si>
    <t>20</t>
  </si>
  <si>
    <t>162201421</t>
  </si>
  <si>
    <t>Vodorovné přemístění pařezů do 1 km D přes 100 do 300 mm</t>
  </si>
  <si>
    <t>-2142345848</t>
  </si>
  <si>
    <t>Vodorovné přemístění větví, kmenů nebo pařezů s naložením, složením a dopravou do 1000 m pařezů kmenů, průměru přes 100 do 300 mm</t>
  </si>
  <si>
    <t>162301971</t>
  </si>
  <si>
    <t>Příplatek k vodorovnému přemístění pařezů D přes 100 do 300 mm ZKD 1 km</t>
  </si>
  <si>
    <t>-536362613</t>
  </si>
  <si>
    <t>Vodorovné přemístění větví, kmenů nebo pařezů s naložením, složením a dopravou Příplatek k cenám za každých dalších i započatých 1000 m přes 1000 m pařezů kmenů, průměru přes 100 do 300 mm</t>
  </si>
  <si>
    <t>100*15</t>
  </si>
  <si>
    <t>22</t>
  </si>
  <si>
    <t>162201422</t>
  </si>
  <si>
    <t>Vodorovné přemístění pařezů do 1 km D přes 300 do 500 mm</t>
  </si>
  <si>
    <t>901703258</t>
  </si>
  <si>
    <t>Vodorovné přemístění větví, kmenů nebo pařezů s naložením, složením a dopravou do 1000 m pařezů kmenů, průměru přes 300 do 500 mm</t>
  </si>
  <si>
    <t>23</t>
  </si>
  <si>
    <t>162301972</t>
  </si>
  <si>
    <t>Příplatek k vodorovnému přemístění pařezů D přes 300 do 500 mm ZKD 1 km</t>
  </si>
  <si>
    <t>-877066582</t>
  </si>
  <si>
    <t>Vodorovné přemístění větví, kmenů nebo pařezů s naložením, složením a dopravou Příplatek k cenám za každých dalších i započatých 1000 m přes 1000 m pařezů kmenů, průměru přes 300 do 500 mm</t>
  </si>
  <si>
    <t>15*15</t>
  </si>
  <si>
    <t>24</t>
  </si>
  <si>
    <t>162201423</t>
  </si>
  <si>
    <t>Vodorovné přemístění pařezů do 1 km D přes 500 do 700 mm</t>
  </si>
  <si>
    <t>481106654</t>
  </si>
  <si>
    <t>Vodorovné přemístění větví, kmenů nebo pařezů s naložením, složením a dopravou do 1000 m pařezů kmenů, průměru přes 500 do 700 mm</t>
  </si>
  <si>
    <t>25</t>
  </si>
  <si>
    <t>162301977</t>
  </si>
  <si>
    <t>Příplatek k vodorovnému přemístění pařezů D přes 1300 do 1500 mm ZKD 1 km</t>
  </si>
  <si>
    <t>-407359122</t>
  </si>
  <si>
    <t>Vodorovné přemístění větví, kmenů nebo pařezů s naložením, složením a dopravou Příplatek k cenám za každých dalších i započatých 1000 m přes 1000 m pařezů kmenů, průměru přes 1300 do 1500 mm</t>
  </si>
  <si>
    <t>2*15</t>
  </si>
  <si>
    <t>26</t>
  </si>
  <si>
    <t>162301973</t>
  </si>
  <si>
    <t>Příplatek k vodorovnému přemístění pařezů D přes 500 do 700 mm ZKD 1 km</t>
  </si>
  <si>
    <t>-1170157007</t>
  </si>
  <si>
    <t>Vodorovné přemístění větví, kmenů nebo pařezů s naložením, složením a dopravou Příplatek k cenám za každých dalších i započatých 1000 m přes 1000 m pařezů kmenů, průměru přes 500 do 700 mm</t>
  </si>
  <si>
    <t>5*15</t>
  </si>
  <si>
    <t>27</t>
  </si>
  <si>
    <t>162201522</t>
  </si>
  <si>
    <t>Vodorovné přemístění pařezů do 1 km D přes 1300 do 1500 mm</t>
  </si>
  <si>
    <t>-2135395078</t>
  </si>
  <si>
    <t>Vodorovné přemístění větví, kmenů nebo pařezů s naložením, složením a dopravou do 1000 m pařezů kmenů, průměru přes 1300 do 1500 mm</t>
  </si>
  <si>
    <t>28</t>
  </si>
  <si>
    <t>997013811</t>
  </si>
  <si>
    <t>Poplatek za uložení na skládce (skládkovné) stavebního odpadu dřevěného kód odpadu 17 02 01</t>
  </si>
  <si>
    <t>-1175649191</t>
  </si>
  <si>
    <t>Poplatek za uložení stavebního odpadu na skládce (skládkovné) dřevěného zatříděného do Katalogu odpadů pod kódem 17 02 01</t>
  </si>
  <si>
    <t>Poznámka k položce:_x000d_
pařezy</t>
  </si>
  <si>
    <t>(100*0,035+15*0,098+5*0,192+2*0,884)*700/1000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</si>
</sst>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6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6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223499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DVT Třebůvka, Dlouhá Loučka, ř.km 42,800 – 45,750 a LB přítok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ROUND(AG95+AG97+AG101+AG104+AG107,2)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ROUND(AS95+AS97+AS101+AS104+AS107,2)</f>
        <v>0</v>
      </c>
      <c r="AT94" s="113">
        <f>ROUND(SUM(AV94:AW94),2)</f>
        <v>0</v>
      </c>
      <c r="AU94" s="114">
        <f>ROUND(AU95+AU97+AU101+AU104+AU107,5)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ROUND(AZ95+AZ97+AZ101+AZ104+AZ107,2)</f>
        <v>0</v>
      </c>
      <c r="BA94" s="113">
        <f>ROUND(BA95+BA97+BA101+BA104+BA107,2)</f>
        <v>0</v>
      </c>
      <c r="BB94" s="113">
        <f>ROUND(BB95+BB97+BB101+BB104+BB107,2)</f>
        <v>0</v>
      </c>
      <c r="BC94" s="113">
        <f>ROUND(BC95+BC97+BC101+BC104+BC107,2)</f>
        <v>0</v>
      </c>
      <c r="BD94" s="115">
        <f>ROUND(BD95+BD97+BD101+BD104+BD107,2)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'001 - Ostatní a vedleší n...'!J32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'001 - Ostatní a vedleší n...'!P121</f>
        <v>0</v>
      </c>
      <c r="AV96" s="137">
        <f>'001 - Ostatní a vedleší n...'!J35</f>
        <v>0</v>
      </c>
      <c r="AW96" s="137">
        <f>'001 - Ostatní a vedleší n...'!J36</f>
        <v>0</v>
      </c>
      <c r="AX96" s="137">
        <f>'001 - Ostatní a vedleší n...'!J37</f>
        <v>0</v>
      </c>
      <c r="AY96" s="137">
        <f>'001 - Ostatní a vedleší n...'!J38</f>
        <v>0</v>
      </c>
      <c r="AZ96" s="137">
        <f>'001 - Ostatní a vedleší n...'!F35</f>
        <v>0</v>
      </c>
      <c r="BA96" s="137">
        <f>'001 - Ostatní a vedleší n...'!F36</f>
        <v>0</v>
      </c>
      <c r="BB96" s="137">
        <f>'001 - Ostatní a vedleší n...'!F37</f>
        <v>0</v>
      </c>
      <c r="BC96" s="137">
        <f>'001 - Ostatní a vedleší n...'!F38</f>
        <v>0</v>
      </c>
      <c r="BD96" s="139">
        <f>'001 - Ostatní a vedleší n...'!F39</f>
        <v>0</v>
      </c>
      <c r="BE96" s="4"/>
      <c r="BT96" s="140" t="s">
        <v>90</v>
      </c>
      <c r="BV96" s="140" t="s">
        <v>78</v>
      </c>
      <c r="BW96" s="140" t="s">
        <v>91</v>
      </c>
      <c r="BX96" s="140" t="s">
        <v>84</v>
      </c>
      <c r="CL96" s="140" t="s">
        <v>1</v>
      </c>
    </row>
    <row r="97" s="7" customFormat="1" ht="16.5" customHeight="1">
      <c r="A97" s="7"/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92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ROUND(SUM(AG98:AG100),2)</f>
        <v>0</v>
      </c>
      <c r="AH97" s="121"/>
      <c r="AI97" s="121"/>
      <c r="AJ97" s="121"/>
      <c r="AK97" s="121"/>
      <c r="AL97" s="121"/>
      <c r="AM97" s="121"/>
      <c r="AN97" s="123">
        <f>SUM(AG97,AT97)</f>
        <v>0</v>
      </c>
      <c r="AO97" s="121"/>
      <c r="AP97" s="121"/>
      <c r="AQ97" s="124" t="s">
        <v>82</v>
      </c>
      <c r="AR97" s="125"/>
      <c r="AS97" s="126">
        <f>ROUND(SUM(AS98:AS100),2)</f>
        <v>0</v>
      </c>
      <c r="AT97" s="127">
        <f>ROUND(SUM(AV97:AW97),2)</f>
        <v>0</v>
      </c>
      <c r="AU97" s="128">
        <f>ROUND(SUM(AU98:AU100),5)</f>
        <v>0</v>
      </c>
      <c r="AV97" s="127">
        <f>ROUND(AZ97*L29,2)</f>
        <v>0</v>
      </c>
      <c r="AW97" s="127">
        <f>ROUND(BA97*L30,2)</f>
        <v>0</v>
      </c>
      <c r="AX97" s="127">
        <f>ROUND(BB97*L29,2)</f>
        <v>0</v>
      </c>
      <c r="AY97" s="127">
        <f>ROUND(BC97*L30,2)</f>
        <v>0</v>
      </c>
      <c r="AZ97" s="127">
        <f>ROUND(SUM(AZ98:AZ100),2)</f>
        <v>0</v>
      </c>
      <c r="BA97" s="127">
        <f>ROUND(SUM(BA98:BA100),2)</f>
        <v>0</v>
      </c>
      <c r="BB97" s="127">
        <f>ROUND(SUM(BB98:BB100),2)</f>
        <v>0</v>
      </c>
      <c r="BC97" s="127">
        <f>ROUND(SUM(BC98:BC100),2)</f>
        <v>0</v>
      </c>
      <c r="BD97" s="129">
        <f>ROUND(SUM(BD98:BD100),2)</f>
        <v>0</v>
      </c>
      <c r="BE97" s="7"/>
      <c r="BS97" s="130" t="s">
        <v>75</v>
      </c>
      <c r="BT97" s="130" t="s">
        <v>83</v>
      </c>
      <c r="BU97" s="130" t="s">
        <v>77</v>
      </c>
      <c r="BV97" s="130" t="s">
        <v>78</v>
      </c>
      <c r="BW97" s="130" t="s">
        <v>93</v>
      </c>
      <c r="BX97" s="130" t="s">
        <v>5</v>
      </c>
      <c r="CL97" s="130" t="s">
        <v>1</v>
      </c>
      <c r="CM97" s="130" t="s">
        <v>85</v>
      </c>
    </row>
    <row r="98" s="4" customFormat="1" ht="16.5" customHeight="1">
      <c r="A98" s="131" t="s">
        <v>86</v>
      </c>
      <c r="B98" s="69"/>
      <c r="C98" s="132"/>
      <c r="D98" s="132"/>
      <c r="E98" s="133" t="s">
        <v>87</v>
      </c>
      <c r="F98" s="133"/>
      <c r="G98" s="133"/>
      <c r="H98" s="133"/>
      <c r="I98" s="133"/>
      <c r="J98" s="132"/>
      <c r="K98" s="133" t="s">
        <v>94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'001 - Odstranění nánosů z...'!J32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89</v>
      </c>
      <c r="AR98" s="71"/>
      <c r="AS98" s="136">
        <v>0</v>
      </c>
      <c r="AT98" s="137">
        <f>ROUND(SUM(AV98:AW98),2)</f>
        <v>0</v>
      </c>
      <c r="AU98" s="138">
        <f>'001 - Odstranění nánosů z...'!P123</f>
        <v>0</v>
      </c>
      <c r="AV98" s="137">
        <f>'001 - Odstranění nánosů z...'!J35</f>
        <v>0</v>
      </c>
      <c r="AW98" s="137">
        <f>'001 - Odstranění nánosů z...'!J36</f>
        <v>0</v>
      </c>
      <c r="AX98" s="137">
        <f>'001 - Odstranění nánosů z...'!J37</f>
        <v>0</v>
      </c>
      <c r="AY98" s="137">
        <f>'001 - Odstranění nánosů z...'!J38</f>
        <v>0</v>
      </c>
      <c r="AZ98" s="137">
        <f>'001 - Odstranění nánosů z...'!F35</f>
        <v>0</v>
      </c>
      <c r="BA98" s="137">
        <f>'001 - Odstranění nánosů z...'!F36</f>
        <v>0</v>
      </c>
      <c r="BB98" s="137">
        <f>'001 - Odstranění nánosů z...'!F37</f>
        <v>0</v>
      </c>
      <c r="BC98" s="137">
        <f>'001 - Odstranění nánosů z...'!F38</f>
        <v>0</v>
      </c>
      <c r="BD98" s="139">
        <f>'001 - Odstranění nánosů z...'!F39</f>
        <v>0</v>
      </c>
      <c r="BE98" s="4"/>
      <c r="BT98" s="140" t="s">
        <v>90</v>
      </c>
      <c r="BV98" s="140" t="s">
        <v>78</v>
      </c>
      <c r="BW98" s="140" t="s">
        <v>95</v>
      </c>
      <c r="BX98" s="140" t="s">
        <v>93</v>
      </c>
      <c r="CL98" s="140" t="s">
        <v>1</v>
      </c>
    </row>
    <row r="99" s="4" customFormat="1" ht="16.5" customHeight="1">
      <c r="A99" s="131" t="s">
        <v>86</v>
      </c>
      <c r="B99" s="69"/>
      <c r="C99" s="132"/>
      <c r="D99" s="132"/>
      <c r="E99" s="133" t="s">
        <v>96</v>
      </c>
      <c r="F99" s="133"/>
      <c r="G99" s="133"/>
      <c r="H99" s="133"/>
      <c r="I99" s="133"/>
      <c r="J99" s="132"/>
      <c r="K99" s="133" t="s">
        <v>97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'002 - Oprava opevnění'!J32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89</v>
      </c>
      <c r="AR99" s="71"/>
      <c r="AS99" s="136">
        <v>0</v>
      </c>
      <c r="AT99" s="137">
        <f>ROUND(SUM(AV99:AW99),2)</f>
        <v>0</v>
      </c>
      <c r="AU99" s="138">
        <f>'002 - Oprava opevnění'!P126</f>
        <v>0</v>
      </c>
      <c r="AV99" s="137">
        <f>'002 - Oprava opevnění'!J35</f>
        <v>0</v>
      </c>
      <c r="AW99" s="137">
        <f>'002 - Oprava opevnění'!J36</f>
        <v>0</v>
      </c>
      <c r="AX99" s="137">
        <f>'002 - Oprava opevnění'!J37</f>
        <v>0</v>
      </c>
      <c r="AY99" s="137">
        <f>'002 - Oprava opevnění'!J38</f>
        <v>0</v>
      </c>
      <c r="AZ99" s="137">
        <f>'002 - Oprava opevnění'!F35</f>
        <v>0</v>
      </c>
      <c r="BA99" s="137">
        <f>'002 - Oprava opevnění'!F36</f>
        <v>0</v>
      </c>
      <c r="BB99" s="137">
        <f>'002 - Oprava opevnění'!F37</f>
        <v>0</v>
      </c>
      <c r="BC99" s="137">
        <f>'002 - Oprava opevnění'!F38</f>
        <v>0</v>
      </c>
      <c r="BD99" s="139">
        <f>'002 - Oprava opevnění'!F39</f>
        <v>0</v>
      </c>
      <c r="BE99" s="4"/>
      <c r="BT99" s="140" t="s">
        <v>90</v>
      </c>
      <c r="BV99" s="140" t="s">
        <v>78</v>
      </c>
      <c r="BW99" s="140" t="s">
        <v>98</v>
      </c>
      <c r="BX99" s="140" t="s">
        <v>93</v>
      </c>
      <c r="CL99" s="140" t="s">
        <v>1</v>
      </c>
    </row>
    <row r="100" s="4" customFormat="1" ht="23.25" customHeight="1">
      <c r="A100" s="131" t="s">
        <v>86</v>
      </c>
      <c r="B100" s="69"/>
      <c r="C100" s="132"/>
      <c r="D100" s="132"/>
      <c r="E100" s="133" t="s">
        <v>99</v>
      </c>
      <c r="F100" s="133"/>
      <c r="G100" s="133"/>
      <c r="H100" s="133"/>
      <c r="I100" s="133"/>
      <c r="J100" s="132"/>
      <c r="K100" s="133" t="s">
        <v>100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'003 - Odstranění stabiliz...'!J32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89</v>
      </c>
      <c r="AR100" s="71"/>
      <c r="AS100" s="136">
        <v>0</v>
      </c>
      <c r="AT100" s="137">
        <f>ROUND(SUM(AV100:AW100),2)</f>
        <v>0</v>
      </c>
      <c r="AU100" s="138">
        <f>'003 - Odstranění stabiliz...'!P127</f>
        <v>0</v>
      </c>
      <c r="AV100" s="137">
        <f>'003 - Odstranění stabiliz...'!J35</f>
        <v>0</v>
      </c>
      <c r="AW100" s="137">
        <f>'003 - Odstranění stabiliz...'!J36</f>
        <v>0</v>
      </c>
      <c r="AX100" s="137">
        <f>'003 - Odstranění stabiliz...'!J37</f>
        <v>0</v>
      </c>
      <c r="AY100" s="137">
        <f>'003 - Odstranění stabiliz...'!J38</f>
        <v>0</v>
      </c>
      <c r="AZ100" s="137">
        <f>'003 - Odstranění stabiliz...'!F35</f>
        <v>0</v>
      </c>
      <c r="BA100" s="137">
        <f>'003 - Odstranění stabiliz...'!F36</f>
        <v>0</v>
      </c>
      <c r="BB100" s="137">
        <f>'003 - Odstranění stabiliz...'!F37</f>
        <v>0</v>
      </c>
      <c r="BC100" s="137">
        <f>'003 - Odstranění stabiliz...'!F38</f>
        <v>0</v>
      </c>
      <c r="BD100" s="139">
        <f>'003 - Odstranění stabiliz...'!F39</f>
        <v>0</v>
      </c>
      <c r="BE100" s="4"/>
      <c r="BT100" s="140" t="s">
        <v>90</v>
      </c>
      <c r="BV100" s="140" t="s">
        <v>78</v>
      </c>
      <c r="BW100" s="140" t="s">
        <v>101</v>
      </c>
      <c r="BX100" s="140" t="s">
        <v>93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96</v>
      </c>
      <c r="E101" s="120"/>
      <c r="F101" s="120"/>
      <c r="G101" s="120"/>
      <c r="H101" s="120"/>
      <c r="I101" s="121"/>
      <c r="J101" s="120" t="s">
        <v>102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ROUND(SUM(AG102:AG103),2)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82</v>
      </c>
      <c r="AR101" s="125"/>
      <c r="AS101" s="126">
        <f>ROUND(SUM(AS102:AS103),2)</f>
        <v>0</v>
      </c>
      <c r="AT101" s="127">
        <f>ROUND(SUM(AV101:AW101),2)</f>
        <v>0</v>
      </c>
      <c r="AU101" s="128">
        <f>ROUND(SUM(AU102:AU103),5)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ROUND(SUM(AZ102:AZ103),2)</f>
        <v>0</v>
      </c>
      <c r="BA101" s="127">
        <f>ROUND(SUM(BA102:BA103),2)</f>
        <v>0</v>
      </c>
      <c r="BB101" s="127">
        <f>ROUND(SUM(BB102:BB103),2)</f>
        <v>0</v>
      </c>
      <c r="BC101" s="127">
        <f>ROUND(SUM(BC102:BC103),2)</f>
        <v>0</v>
      </c>
      <c r="BD101" s="129">
        <f>ROUND(SUM(BD102:BD103),2)</f>
        <v>0</v>
      </c>
      <c r="BE101" s="7"/>
      <c r="BS101" s="130" t="s">
        <v>75</v>
      </c>
      <c r="BT101" s="130" t="s">
        <v>83</v>
      </c>
      <c r="BU101" s="130" t="s">
        <v>77</v>
      </c>
      <c r="BV101" s="130" t="s">
        <v>78</v>
      </c>
      <c r="BW101" s="130" t="s">
        <v>103</v>
      </c>
      <c r="BX101" s="130" t="s">
        <v>5</v>
      </c>
      <c r="CL101" s="130" t="s">
        <v>1</v>
      </c>
      <c r="CM101" s="130" t="s">
        <v>85</v>
      </c>
    </row>
    <row r="102" s="4" customFormat="1" ht="16.5" customHeight="1">
      <c r="A102" s="131" t="s">
        <v>86</v>
      </c>
      <c r="B102" s="69"/>
      <c r="C102" s="132"/>
      <c r="D102" s="132"/>
      <c r="E102" s="133" t="s">
        <v>87</v>
      </c>
      <c r="F102" s="133"/>
      <c r="G102" s="133"/>
      <c r="H102" s="133"/>
      <c r="I102" s="133"/>
      <c r="J102" s="132"/>
      <c r="K102" s="133" t="s">
        <v>94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'001 - Odstranění nánosů z..._01'!J32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89</v>
      </c>
      <c r="AR102" s="71"/>
      <c r="AS102" s="136">
        <v>0</v>
      </c>
      <c r="AT102" s="137">
        <f>ROUND(SUM(AV102:AW102),2)</f>
        <v>0</v>
      </c>
      <c r="AU102" s="138">
        <f>'001 - Odstranění nánosů z..._01'!P123</f>
        <v>0</v>
      </c>
      <c r="AV102" s="137">
        <f>'001 - Odstranění nánosů z..._01'!J35</f>
        <v>0</v>
      </c>
      <c r="AW102" s="137">
        <f>'001 - Odstranění nánosů z..._01'!J36</f>
        <v>0</v>
      </c>
      <c r="AX102" s="137">
        <f>'001 - Odstranění nánosů z..._01'!J37</f>
        <v>0</v>
      </c>
      <c r="AY102" s="137">
        <f>'001 - Odstranění nánosů z..._01'!J38</f>
        <v>0</v>
      </c>
      <c r="AZ102" s="137">
        <f>'001 - Odstranění nánosů z..._01'!F35</f>
        <v>0</v>
      </c>
      <c r="BA102" s="137">
        <f>'001 - Odstranění nánosů z..._01'!F36</f>
        <v>0</v>
      </c>
      <c r="BB102" s="137">
        <f>'001 - Odstranění nánosů z..._01'!F37</f>
        <v>0</v>
      </c>
      <c r="BC102" s="137">
        <f>'001 - Odstranění nánosů z..._01'!F38</f>
        <v>0</v>
      </c>
      <c r="BD102" s="139">
        <f>'001 - Odstranění nánosů z..._01'!F39</f>
        <v>0</v>
      </c>
      <c r="BE102" s="4"/>
      <c r="BT102" s="140" t="s">
        <v>90</v>
      </c>
      <c r="BV102" s="140" t="s">
        <v>78</v>
      </c>
      <c r="BW102" s="140" t="s">
        <v>104</v>
      </c>
      <c r="BX102" s="140" t="s">
        <v>103</v>
      </c>
      <c r="CL102" s="140" t="s">
        <v>1</v>
      </c>
    </row>
    <row r="103" s="4" customFormat="1" ht="16.5" customHeight="1">
      <c r="A103" s="131" t="s">
        <v>86</v>
      </c>
      <c r="B103" s="69"/>
      <c r="C103" s="132"/>
      <c r="D103" s="132"/>
      <c r="E103" s="133" t="s">
        <v>96</v>
      </c>
      <c r="F103" s="133"/>
      <c r="G103" s="133"/>
      <c r="H103" s="133"/>
      <c r="I103" s="133"/>
      <c r="J103" s="132"/>
      <c r="K103" s="133" t="s">
        <v>97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'002 - Oprava opevnění_01'!J32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89</v>
      </c>
      <c r="AR103" s="71"/>
      <c r="AS103" s="136">
        <v>0</v>
      </c>
      <c r="AT103" s="137">
        <f>ROUND(SUM(AV103:AW103),2)</f>
        <v>0</v>
      </c>
      <c r="AU103" s="138">
        <f>'002 - Oprava opevnění_01'!P126</f>
        <v>0</v>
      </c>
      <c r="AV103" s="137">
        <f>'002 - Oprava opevnění_01'!J35</f>
        <v>0</v>
      </c>
      <c r="AW103" s="137">
        <f>'002 - Oprava opevnění_01'!J36</f>
        <v>0</v>
      </c>
      <c r="AX103" s="137">
        <f>'002 - Oprava opevnění_01'!J37</f>
        <v>0</v>
      </c>
      <c r="AY103" s="137">
        <f>'002 - Oprava opevnění_01'!J38</f>
        <v>0</v>
      </c>
      <c r="AZ103" s="137">
        <f>'002 - Oprava opevnění_01'!F35</f>
        <v>0</v>
      </c>
      <c r="BA103" s="137">
        <f>'002 - Oprava opevnění_01'!F36</f>
        <v>0</v>
      </c>
      <c r="BB103" s="137">
        <f>'002 - Oprava opevnění_01'!F37</f>
        <v>0</v>
      </c>
      <c r="BC103" s="137">
        <f>'002 - Oprava opevnění_01'!F38</f>
        <v>0</v>
      </c>
      <c r="BD103" s="139">
        <f>'002 - Oprava opevnění_01'!F39</f>
        <v>0</v>
      </c>
      <c r="BE103" s="4"/>
      <c r="BT103" s="140" t="s">
        <v>90</v>
      </c>
      <c r="BV103" s="140" t="s">
        <v>78</v>
      </c>
      <c r="BW103" s="140" t="s">
        <v>105</v>
      </c>
      <c r="BX103" s="140" t="s">
        <v>103</v>
      </c>
      <c r="CL103" s="140" t="s">
        <v>1</v>
      </c>
    </row>
    <row r="104" s="7" customFormat="1" ht="16.5" customHeight="1">
      <c r="A104" s="7"/>
      <c r="B104" s="118"/>
      <c r="C104" s="119"/>
      <c r="D104" s="120" t="s">
        <v>99</v>
      </c>
      <c r="E104" s="120"/>
      <c r="F104" s="120"/>
      <c r="G104" s="120"/>
      <c r="H104" s="120"/>
      <c r="I104" s="121"/>
      <c r="J104" s="120" t="s">
        <v>106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2">
        <f>ROUND(SUM(AG105:AG106),2)</f>
        <v>0</v>
      </c>
      <c r="AH104" s="121"/>
      <c r="AI104" s="121"/>
      <c r="AJ104" s="121"/>
      <c r="AK104" s="121"/>
      <c r="AL104" s="121"/>
      <c r="AM104" s="121"/>
      <c r="AN104" s="123">
        <f>SUM(AG104,AT104)</f>
        <v>0</v>
      </c>
      <c r="AO104" s="121"/>
      <c r="AP104" s="121"/>
      <c r="AQ104" s="124" t="s">
        <v>82</v>
      </c>
      <c r="AR104" s="125"/>
      <c r="AS104" s="126">
        <f>ROUND(SUM(AS105:AS106),2)</f>
        <v>0</v>
      </c>
      <c r="AT104" s="127">
        <f>ROUND(SUM(AV104:AW104),2)</f>
        <v>0</v>
      </c>
      <c r="AU104" s="128">
        <f>ROUND(SUM(AU105:AU106),5)</f>
        <v>0</v>
      </c>
      <c r="AV104" s="127">
        <f>ROUND(AZ104*L29,2)</f>
        <v>0</v>
      </c>
      <c r="AW104" s="127">
        <f>ROUND(BA104*L30,2)</f>
        <v>0</v>
      </c>
      <c r="AX104" s="127">
        <f>ROUND(BB104*L29,2)</f>
        <v>0</v>
      </c>
      <c r="AY104" s="127">
        <f>ROUND(BC104*L30,2)</f>
        <v>0</v>
      </c>
      <c r="AZ104" s="127">
        <f>ROUND(SUM(AZ105:AZ106),2)</f>
        <v>0</v>
      </c>
      <c r="BA104" s="127">
        <f>ROUND(SUM(BA105:BA106),2)</f>
        <v>0</v>
      </c>
      <c r="BB104" s="127">
        <f>ROUND(SUM(BB105:BB106),2)</f>
        <v>0</v>
      </c>
      <c r="BC104" s="127">
        <f>ROUND(SUM(BC105:BC106),2)</f>
        <v>0</v>
      </c>
      <c r="BD104" s="129">
        <f>ROUND(SUM(BD105:BD106),2)</f>
        <v>0</v>
      </c>
      <c r="BE104" s="7"/>
      <c r="BS104" s="130" t="s">
        <v>75</v>
      </c>
      <c r="BT104" s="130" t="s">
        <v>83</v>
      </c>
      <c r="BU104" s="130" t="s">
        <v>77</v>
      </c>
      <c r="BV104" s="130" t="s">
        <v>78</v>
      </c>
      <c r="BW104" s="130" t="s">
        <v>107</v>
      </c>
      <c r="BX104" s="130" t="s">
        <v>5</v>
      </c>
      <c r="CL104" s="130" t="s">
        <v>1</v>
      </c>
      <c r="CM104" s="130" t="s">
        <v>85</v>
      </c>
    </row>
    <row r="105" s="4" customFormat="1" ht="16.5" customHeight="1">
      <c r="A105" s="131" t="s">
        <v>86</v>
      </c>
      <c r="B105" s="69"/>
      <c r="C105" s="132"/>
      <c r="D105" s="132"/>
      <c r="E105" s="133" t="s">
        <v>87</v>
      </c>
      <c r="F105" s="133"/>
      <c r="G105" s="133"/>
      <c r="H105" s="133"/>
      <c r="I105" s="133"/>
      <c r="J105" s="132"/>
      <c r="K105" s="133" t="s">
        <v>94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'001 - Odstranění nánosů z..._02'!J32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89</v>
      </c>
      <c r="AR105" s="71"/>
      <c r="AS105" s="136">
        <v>0</v>
      </c>
      <c r="AT105" s="137">
        <f>ROUND(SUM(AV105:AW105),2)</f>
        <v>0</v>
      </c>
      <c r="AU105" s="138">
        <f>'001 - Odstranění nánosů z..._02'!P123</f>
        <v>0</v>
      </c>
      <c r="AV105" s="137">
        <f>'001 - Odstranění nánosů z..._02'!J35</f>
        <v>0</v>
      </c>
      <c r="AW105" s="137">
        <f>'001 - Odstranění nánosů z..._02'!J36</f>
        <v>0</v>
      </c>
      <c r="AX105" s="137">
        <f>'001 - Odstranění nánosů z..._02'!J37</f>
        <v>0</v>
      </c>
      <c r="AY105" s="137">
        <f>'001 - Odstranění nánosů z..._02'!J38</f>
        <v>0</v>
      </c>
      <c r="AZ105" s="137">
        <f>'001 - Odstranění nánosů z..._02'!F35</f>
        <v>0</v>
      </c>
      <c r="BA105" s="137">
        <f>'001 - Odstranění nánosů z..._02'!F36</f>
        <v>0</v>
      </c>
      <c r="BB105" s="137">
        <f>'001 - Odstranění nánosů z..._02'!F37</f>
        <v>0</v>
      </c>
      <c r="BC105" s="137">
        <f>'001 - Odstranění nánosů z..._02'!F38</f>
        <v>0</v>
      </c>
      <c r="BD105" s="139">
        <f>'001 - Odstranění nánosů z..._02'!F39</f>
        <v>0</v>
      </c>
      <c r="BE105" s="4"/>
      <c r="BT105" s="140" t="s">
        <v>90</v>
      </c>
      <c r="BV105" s="140" t="s">
        <v>78</v>
      </c>
      <c r="BW105" s="140" t="s">
        <v>108</v>
      </c>
      <c r="BX105" s="140" t="s">
        <v>107</v>
      </c>
      <c r="CL105" s="140" t="s">
        <v>1</v>
      </c>
    </row>
    <row r="106" s="4" customFormat="1" ht="16.5" customHeight="1">
      <c r="A106" s="131" t="s">
        <v>86</v>
      </c>
      <c r="B106" s="69"/>
      <c r="C106" s="132"/>
      <c r="D106" s="132"/>
      <c r="E106" s="133" t="s">
        <v>96</v>
      </c>
      <c r="F106" s="133"/>
      <c r="G106" s="133"/>
      <c r="H106" s="133"/>
      <c r="I106" s="133"/>
      <c r="J106" s="132"/>
      <c r="K106" s="133" t="s">
        <v>97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'002 - Oprava opevnění_02'!J32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89</v>
      </c>
      <c r="AR106" s="71"/>
      <c r="AS106" s="136">
        <v>0</v>
      </c>
      <c r="AT106" s="137">
        <f>ROUND(SUM(AV106:AW106),2)</f>
        <v>0</v>
      </c>
      <c r="AU106" s="138">
        <f>'002 - Oprava opevnění_02'!P126</f>
        <v>0</v>
      </c>
      <c r="AV106" s="137">
        <f>'002 - Oprava opevnění_02'!J35</f>
        <v>0</v>
      </c>
      <c r="AW106" s="137">
        <f>'002 - Oprava opevnění_02'!J36</f>
        <v>0</v>
      </c>
      <c r="AX106" s="137">
        <f>'002 - Oprava opevnění_02'!J37</f>
        <v>0</v>
      </c>
      <c r="AY106" s="137">
        <f>'002 - Oprava opevnění_02'!J38</f>
        <v>0</v>
      </c>
      <c r="AZ106" s="137">
        <f>'002 - Oprava opevnění_02'!F35</f>
        <v>0</v>
      </c>
      <c r="BA106" s="137">
        <f>'002 - Oprava opevnění_02'!F36</f>
        <v>0</v>
      </c>
      <c r="BB106" s="137">
        <f>'002 - Oprava opevnění_02'!F37</f>
        <v>0</v>
      </c>
      <c r="BC106" s="137">
        <f>'002 - Oprava opevnění_02'!F38</f>
        <v>0</v>
      </c>
      <c r="BD106" s="139">
        <f>'002 - Oprava opevnění_02'!F39</f>
        <v>0</v>
      </c>
      <c r="BE106" s="4"/>
      <c r="BT106" s="140" t="s">
        <v>90</v>
      </c>
      <c r="BV106" s="140" t="s">
        <v>78</v>
      </c>
      <c r="BW106" s="140" t="s">
        <v>109</v>
      </c>
      <c r="BX106" s="140" t="s">
        <v>107</v>
      </c>
      <c r="CL106" s="140" t="s">
        <v>1</v>
      </c>
    </row>
    <row r="107" s="7" customFormat="1" ht="24.75" customHeight="1">
      <c r="A107" s="7"/>
      <c r="B107" s="118"/>
      <c r="C107" s="119"/>
      <c r="D107" s="120" t="s">
        <v>110</v>
      </c>
      <c r="E107" s="120"/>
      <c r="F107" s="120"/>
      <c r="G107" s="120"/>
      <c r="H107" s="120"/>
      <c r="I107" s="121"/>
      <c r="J107" s="120" t="s">
        <v>111</v>
      </c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2">
        <f>ROUND(AG108,2)</f>
        <v>0</v>
      </c>
      <c r="AH107" s="121"/>
      <c r="AI107" s="121"/>
      <c r="AJ107" s="121"/>
      <c r="AK107" s="121"/>
      <c r="AL107" s="121"/>
      <c r="AM107" s="121"/>
      <c r="AN107" s="123">
        <f>SUM(AG107,AT107)</f>
        <v>0</v>
      </c>
      <c r="AO107" s="121"/>
      <c r="AP107" s="121"/>
      <c r="AQ107" s="124" t="s">
        <v>82</v>
      </c>
      <c r="AR107" s="125"/>
      <c r="AS107" s="126">
        <f>ROUND(AS108,2)</f>
        <v>0</v>
      </c>
      <c r="AT107" s="127">
        <f>ROUND(SUM(AV107:AW107),2)</f>
        <v>0</v>
      </c>
      <c r="AU107" s="128">
        <f>ROUND(AU108,5)</f>
        <v>0</v>
      </c>
      <c r="AV107" s="127">
        <f>ROUND(AZ107*L29,2)</f>
        <v>0</v>
      </c>
      <c r="AW107" s="127">
        <f>ROUND(BA107*L30,2)</f>
        <v>0</v>
      </c>
      <c r="AX107" s="127">
        <f>ROUND(BB107*L29,2)</f>
        <v>0</v>
      </c>
      <c r="AY107" s="127">
        <f>ROUND(BC107*L30,2)</f>
        <v>0</v>
      </c>
      <c r="AZ107" s="127">
        <f>ROUND(AZ108,2)</f>
        <v>0</v>
      </c>
      <c r="BA107" s="127">
        <f>ROUND(BA108,2)</f>
        <v>0</v>
      </c>
      <c r="BB107" s="127">
        <f>ROUND(BB108,2)</f>
        <v>0</v>
      </c>
      <c r="BC107" s="127">
        <f>ROUND(BC108,2)</f>
        <v>0</v>
      </c>
      <c r="BD107" s="129">
        <f>ROUND(BD108,2)</f>
        <v>0</v>
      </c>
      <c r="BE107" s="7"/>
      <c r="BS107" s="130" t="s">
        <v>75</v>
      </c>
      <c r="BT107" s="130" t="s">
        <v>83</v>
      </c>
      <c r="BU107" s="130" t="s">
        <v>77</v>
      </c>
      <c r="BV107" s="130" t="s">
        <v>78</v>
      </c>
      <c r="BW107" s="130" t="s">
        <v>112</v>
      </c>
      <c r="BX107" s="130" t="s">
        <v>5</v>
      </c>
      <c r="CL107" s="130" t="s">
        <v>1</v>
      </c>
      <c r="CM107" s="130" t="s">
        <v>85</v>
      </c>
    </row>
    <row r="108" s="4" customFormat="1" ht="23.25" customHeight="1">
      <c r="A108" s="131" t="s">
        <v>86</v>
      </c>
      <c r="B108" s="69"/>
      <c r="C108" s="132"/>
      <c r="D108" s="132"/>
      <c r="E108" s="133" t="s">
        <v>87</v>
      </c>
      <c r="F108" s="133"/>
      <c r="G108" s="133"/>
      <c r="H108" s="133"/>
      <c r="I108" s="133"/>
      <c r="J108" s="132"/>
      <c r="K108" s="133" t="s">
        <v>111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'001 - Odstranění stromový...'!J32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89</v>
      </c>
      <c r="AR108" s="71"/>
      <c r="AS108" s="141">
        <v>0</v>
      </c>
      <c r="AT108" s="142">
        <f>ROUND(SUM(AV108:AW108),2)</f>
        <v>0</v>
      </c>
      <c r="AU108" s="143">
        <f>'001 - Odstranění stromový...'!P123</f>
        <v>0</v>
      </c>
      <c r="AV108" s="142">
        <f>'001 - Odstranění stromový...'!J35</f>
        <v>0</v>
      </c>
      <c r="AW108" s="142">
        <f>'001 - Odstranění stromový...'!J36</f>
        <v>0</v>
      </c>
      <c r="AX108" s="142">
        <f>'001 - Odstranění stromový...'!J37</f>
        <v>0</v>
      </c>
      <c r="AY108" s="142">
        <f>'001 - Odstranění stromový...'!J38</f>
        <v>0</v>
      </c>
      <c r="AZ108" s="142">
        <f>'001 - Odstranění stromový...'!F35</f>
        <v>0</v>
      </c>
      <c r="BA108" s="142">
        <f>'001 - Odstranění stromový...'!F36</f>
        <v>0</v>
      </c>
      <c r="BB108" s="142">
        <f>'001 - Odstranění stromový...'!F37</f>
        <v>0</v>
      </c>
      <c r="BC108" s="142">
        <f>'001 - Odstranění stromový...'!F38</f>
        <v>0</v>
      </c>
      <c r="BD108" s="144">
        <f>'001 - Odstranění stromový...'!F39</f>
        <v>0</v>
      </c>
      <c r="BE108" s="4"/>
      <c r="BT108" s="140" t="s">
        <v>90</v>
      </c>
      <c r="BV108" s="140" t="s">
        <v>78</v>
      </c>
      <c r="BW108" s="140" t="s">
        <v>113</v>
      </c>
      <c r="BX108" s="140" t="s">
        <v>112</v>
      </c>
      <c r="CL108" s="140" t="s">
        <v>1</v>
      </c>
    </row>
    <row r="109" s="2" customFormat="1" ht="30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43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43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</row>
  </sheetData>
  <sheetProtection sheet="1" formatColumns="0" formatRows="0" objects="1" scenarios="1" spinCount="100000" saltValue="N5iaLF0jHZvf40X2agPLPbShqSvNj/PkJLw+xfLocf7J9VFVJPYa1ba5ftX+Ul1gA6lulretk54a6FmwDmE2Ew==" hashValue="66CLC1tITd8O2/Z+mwyzj+8WjOpmdKwr21IXBef4QxL/huJ/Lozsn0Q9cn4cKxBBUjtytUuHa2eEGdC3/5F7cw==" algorithmName="SHA-512" password="CC35"/>
  <mergeCells count="94">
    <mergeCell ref="C92:G92"/>
    <mergeCell ref="D104:H104"/>
    <mergeCell ref="D97:H97"/>
    <mergeCell ref="D101:H101"/>
    <mergeCell ref="D95:H95"/>
    <mergeCell ref="E99:I99"/>
    <mergeCell ref="E98:I98"/>
    <mergeCell ref="E103:I103"/>
    <mergeCell ref="E100:I100"/>
    <mergeCell ref="E96:I96"/>
    <mergeCell ref="E102:I102"/>
    <mergeCell ref="I92:AF92"/>
    <mergeCell ref="J97:AF97"/>
    <mergeCell ref="J101:AF101"/>
    <mergeCell ref="J95:AF95"/>
    <mergeCell ref="J104:AF104"/>
    <mergeCell ref="K102:AF102"/>
    <mergeCell ref="K96:AF96"/>
    <mergeCell ref="K100:AF100"/>
    <mergeCell ref="K103:AF103"/>
    <mergeCell ref="K98:AF98"/>
    <mergeCell ref="K99:AF99"/>
    <mergeCell ref="L85:AJ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2:AM102"/>
    <mergeCell ref="AG101:AM101"/>
    <mergeCell ref="AG100:AM100"/>
    <mergeCell ref="AG103:AM103"/>
    <mergeCell ref="AG104:AM104"/>
    <mergeCell ref="AG98:AM98"/>
    <mergeCell ref="AG97:AM97"/>
    <mergeCell ref="AG96:AM96"/>
    <mergeCell ref="AG95:AM95"/>
    <mergeCell ref="AG92:AM92"/>
    <mergeCell ref="AG99:AM99"/>
    <mergeCell ref="AM87:AN87"/>
    <mergeCell ref="AM89:AP89"/>
    <mergeCell ref="AM90:AP90"/>
    <mergeCell ref="AN103:AP103"/>
    <mergeCell ref="AN92:AP92"/>
    <mergeCell ref="AN102:AP102"/>
    <mergeCell ref="AN99:AP99"/>
    <mergeCell ref="AN95:AP95"/>
    <mergeCell ref="AN101:AP101"/>
    <mergeCell ref="AN96:AP96"/>
    <mergeCell ref="AN97:AP97"/>
    <mergeCell ref="AN100:AP100"/>
    <mergeCell ref="AN104:AP104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G94:AM94"/>
    <mergeCell ref="AN94:AP94"/>
  </mergeCells>
  <hyperlinks>
    <hyperlink ref="A96" location="'001 - Ostatní a vedleší n...'!C2" display="/"/>
    <hyperlink ref="A98" location="'001 - Odstranění nánosů z...'!C2" display="/"/>
    <hyperlink ref="A99" location="'002 - Oprava opevnění'!C2" display="/"/>
    <hyperlink ref="A100" location="'003 - Odstranění stabiliz...'!C2" display="/"/>
    <hyperlink ref="A102" location="'001 - Odstranění nánosů z..._01'!C2" display="/"/>
    <hyperlink ref="A103" location="'002 - Oprava opevnění_01'!C2" display="/"/>
    <hyperlink ref="A105" location="'001 - Odstranění nánosů z..._02'!C2" display="/"/>
    <hyperlink ref="A106" location="'002 - Oprava opevnění_02'!C2" display="/"/>
    <hyperlink ref="A108" location="'001 - Odstranění stromový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561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562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ROUND((SUM(BE123:BE192)),  2)</f>
        <v>0</v>
      </c>
      <c r="G35" s="37"/>
      <c r="H35" s="37"/>
      <c r="I35" s="163">
        <v>0.20999999999999999</v>
      </c>
      <c r="J35" s="162">
        <f>ROUND(((SUM(BE123:BE192))*I35),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ROUND((SUM(BF123:BF192)),  2)</f>
        <v>0</v>
      </c>
      <c r="G36" s="37"/>
      <c r="H36" s="37"/>
      <c r="I36" s="163">
        <v>0.14999999999999999</v>
      </c>
      <c r="J36" s="162">
        <f>ROUND(((SUM(BF123:BF192))*I36),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ROUND((SUM(BG123:BG192)),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ROUND((SUM(BH123:BH192)),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ROUND((SUM(BI123:BI192)),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561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001 - Odstranění stromových porostů náletových křovin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J125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299</v>
      </c>
      <c r="E101" s="244"/>
      <c r="F101" s="244"/>
      <c r="G101" s="244"/>
      <c r="H101" s="244"/>
      <c r="I101" s="244"/>
      <c r="J101" s="245">
        <f>J188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DVT Třebůvka, Dlouhá Loučka, ř.km 42,800 – 45,750 a LB přítok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561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001 - Odstranění stromových porostů náletových křovin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20. 3. 2025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>Povodí Moravy, s.p.</v>
      </c>
      <c r="G119" s="39"/>
      <c r="H119" s="39"/>
      <c r="I119" s="31" t="s">
        <v>32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125</v>
      </c>
      <c r="D122" s="196" t="s">
        <v>61</v>
      </c>
      <c r="E122" s="196" t="s">
        <v>57</v>
      </c>
      <c r="F122" s="196" t="s">
        <v>58</v>
      </c>
      <c r="G122" s="196" t="s">
        <v>126</v>
      </c>
      <c r="H122" s="196" t="s">
        <v>127</v>
      </c>
      <c r="I122" s="196" t="s">
        <v>128</v>
      </c>
      <c r="J122" s="197" t="s">
        <v>121</v>
      </c>
      <c r="K122" s="198" t="s">
        <v>129</v>
      </c>
      <c r="L122" s="199"/>
      <c r="M122" s="99" t="s">
        <v>1</v>
      </c>
      <c r="N122" s="100" t="s">
        <v>40</v>
      </c>
      <c r="O122" s="100" t="s">
        <v>130</v>
      </c>
      <c r="P122" s="100" t="s">
        <v>131</v>
      </c>
      <c r="Q122" s="100" t="s">
        <v>132</v>
      </c>
      <c r="R122" s="100" t="s">
        <v>133</v>
      </c>
      <c r="S122" s="100" t="s">
        <v>134</v>
      </c>
      <c r="T122" s="101" t="s">
        <v>135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136</v>
      </c>
      <c r="D123" s="39"/>
      <c r="E123" s="39"/>
      <c r="F123" s="39"/>
      <c r="G123" s="39"/>
      <c r="H123" s="39"/>
      <c r="I123" s="39"/>
      <c r="J123" s="200">
        <f>BK123</f>
        <v>0</v>
      </c>
      <c r="K123" s="39"/>
      <c r="L123" s="43"/>
      <c r="M123" s="102"/>
      <c r="N123" s="201"/>
      <c r="O123" s="103"/>
      <c r="P123" s="202">
        <f>P124</f>
        <v>0</v>
      </c>
      <c r="Q123" s="103"/>
      <c r="R123" s="202">
        <f>R124</f>
        <v>0</v>
      </c>
      <c r="S123" s="103"/>
      <c r="T123" s="20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85</v>
      </c>
      <c r="BK123" s="204">
        <f>BK124</f>
        <v>0</v>
      </c>
    </row>
    <row r="124" s="11" customFormat="1" ht="25.92" customHeight="1">
      <c r="A124" s="11"/>
      <c r="B124" s="205"/>
      <c r="C124" s="206"/>
      <c r="D124" s="207" t="s">
        <v>75</v>
      </c>
      <c r="E124" s="208" t="s">
        <v>218</v>
      </c>
      <c r="F124" s="208" t="s">
        <v>219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P125+P188</f>
        <v>0</v>
      </c>
      <c r="Q124" s="213"/>
      <c r="R124" s="214">
        <f>R125+R188</f>
        <v>0</v>
      </c>
      <c r="S124" s="213"/>
      <c r="T124" s="215">
        <f>T125+T188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83</v>
      </c>
      <c r="AT124" s="217" t="s">
        <v>75</v>
      </c>
      <c r="AU124" s="217" t="s">
        <v>76</v>
      </c>
      <c r="AY124" s="216" t="s">
        <v>140</v>
      </c>
      <c r="BK124" s="218">
        <f>BK125+BK188</f>
        <v>0</v>
      </c>
    </row>
    <row r="125" s="11" customFormat="1" ht="22.8" customHeight="1">
      <c r="A125" s="11"/>
      <c r="B125" s="205"/>
      <c r="C125" s="206"/>
      <c r="D125" s="207" t="s">
        <v>75</v>
      </c>
      <c r="E125" s="247" t="s">
        <v>83</v>
      </c>
      <c r="F125" s="247" t="s">
        <v>220</v>
      </c>
      <c r="G125" s="206"/>
      <c r="H125" s="206"/>
      <c r="I125" s="209"/>
      <c r="J125" s="248">
        <f>BK125</f>
        <v>0</v>
      </c>
      <c r="K125" s="206"/>
      <c r="L125" s="211"/>
      <c r="M125" s="212"/>
      <c r="N125" s="213"/>
      <c r="O125" s="213"/>
      <c r="P125" s="214">
        <f>SUM(P126:P187)</f>
        <v>0</v>
      </c>
      <c r="Q125" s="213"/>
      <c r="R125" s="214">
        <f>SUM(R126:R187)</f>
        <v>0</v>
      </c>
      <c r="S125" s="213"/>
      <c r="T125" s="215">
        <f>SUM(T126:T187)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6" t="s">
        <v>139</v>
      </c>
      <c r="AT125" s="217" t="s">
        <v>75</v>
      </c>
      <c r="AU125" s="217" t="s">
        <v>83</v>
      </c>
      <c r="AY125" s="216" t="s">
        <v>140</v>
      </c>
      <c r="BK125" s="218">
        <f>SUM(BK126:BK187)</f>
        <v>0</v>
      </c>
    </row>
    <row r="126" s="2" customFormat="1" ht="24.15" customHeight="1">
      <c r="A126" s="37"/>
      <c r="B126" s="38"/>
      <c r="C126" s="219" t="s">
        <v>83</v>
      </c>
      <c r="D126" s="219" t="s">
        <v>141</v>
      </c>
      <c r="E126" s="220" t="s">
        <v>563</v>
      </c>
      <c r="F126" s="221" t="s">
        <v>564</v>
      </c>
      <c r="G126" s="222" t="s">
        <v>265</v>
      </c>
      <c r="H126" s="223">
        <v>2000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41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141</v>
      </c>
      <c r="AU126" s="231" t="s">
        <v>90</v>
      </c>
      <c r="AY126" s="16" t="s">
        <v>140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139</v>
      </c>
      <c r="BM126" s="231" t="s">
        <v>565</v>
      </c>
    </row>
    <row r="127" s="2" customFormat="1">
      <c r="A127" s="37"/>
      <c r="B127" s="38"/>
      <c r="C127" s="39"/>
      <c r="D127" s="233" t="s">
        <v>147</v>
      </c>
      <c r="E127" s="39"/>
      <c r="F127" s="234" t="s">
        <v>566</v>
      </c>
      <c r="G127" s="39"/>
      <c r="H127" s="39"/>
      <c r="I127" s="235"/>
      <c r="J127" s="39"/>
      <c r="K127" s="39"/>
      <c r="L127" s="43"/>
      <c r="M127" s="236"/>
      <c r="N127" s="237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90</v>
      </c>
    </row>
    <row r="128" s="2" customFormat="1" ht="16.5" customHeight="1">
      <c r="A128" s="37"/>
      <c r="B128" s="38"/>
      <c r="C128" s="219" t="s">
        <v>90</v>
      </c>
      <c r="D128" s="219" t="s">
        <v>141</v>
      </c>
      <c r="E128" s="220" t="s">
        <v>567</v>
      </c>
      <c r="F128" s="221" t="s">
        <v>568</v>
      </c>
      <c r="G128" s="222" t="s">
        <v>265</v>
      </c>
      <c r="H128" s="223">
        <v>2000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41</v>
      </c>
      <c r="O128" s="90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238</v>
      </c>
      <c r="AT128" s="231" t="s">
        <v>141</v>
      </c>
      <c r="AU128" s="231" t="s">
        <v>90</v>
      </c>
      <c r="AY128" s="16" t="s">
        <v>140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83</v>
      </c>
      <c r="BK128" s="232">
        <f>ROUND(I128*H128,2)</f>
        <v>0</v>
      </c>
      <c r="BL128" s="16" t="s">
        <v>238</v>
      </c>
      <c r="BM128" s="231" t="s">
        <v>569</v>
      </c>
    </row>
    <row r="129" s="2" customFormat="1">
      <c r="A129" s="37"/>
      <c r="B129" s="38"/>
      <c r="C129" s="39"/>
      <c r="D129" s="233" t="s">
        <v>147</v>
      </c>
      <c r="E129" s="39"/>
      <c r="F129" s="234" t="s">
        <v>570</v>
      </c>
      <c r="G129" s="39"/>
      <c r="H129" s="39"/>
      <c r="I129" s="235"/>
      <c r="J129" s="39"/>
      <c r="K129" s="39"/>
      <c r="L129" s="43"/>
      <c r="M129" s="236"/>
      <c r="N129" s="237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90</v>
      </c>
    </row>
    <row r="130" s="2" customFormat="1" ht="16.5" customHeight="1">
      <c r="A130" s="37"/>
      <c r="B130" s="38"/>
      <c r="C130" s="219" t="s">
        <v>153</v>
      </c>
      <c r="D130" s="219" t="s">
        <v>141</v>
      </c>
      <c r="E130" s="220" t="s">
        <v>571</v>
      </c>
      <c r="F130" s="221" t="s">
        <v>572</v>
      </c>
      <c r="G130" s="222" t="s">
        <v>573</v>
      </c>
      <c r="H130" s="223">
        <v>90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141</v>
      </c>
      <c r="AU130" s="231" t="s">
        <v>90</v>
      </c>
      <c r="AY130" s="16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139</v>
      </c>
      <c r="BM130" s="231" t="s">
        <v>574</v>
      </c>
    </row>
    <row r="131" s="2" customFormat="1">
      <c r="A131" s="37"/>
      <c r="B131" s="38"/>
      <c r="C131" s="39"/>
      <c r="D131" s="233" t="s">
        <v>147</v>
      </c>
      <c r="E131" s="39"/>
      <c r="F131" s="234" t="s">
        <v>575</v>
      </c>
      <c r="G131" s="39"/>
      <c r="H131" s="39"/>
      <c r="I131" s="235"/>
      <c r="J131" s="39"/>
      <c r="K131" s="39"/>
      <c r="L131" s="43"/>
      <c r="M131" s="236"/>
      <c r="N131" s="23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90</v>
      </c>
    </row>
    <row r="132" s="2" customFormat="1" ht="16.5" customHeight="1">
      <c r="A132" s="37"/>
      <c r="B132" s="38"/>
      <c r="C132" s="219" t="s">
        <v>139</v>
      </c>
      <c r="D132" s="219" t="s">
        <v>141</v>
      </c>
      <c r="E132" s="220" t="s">
        <v>576</v>
      </c>
      <c r="F132" s="221" t="s">
        <v>577</v>
      </c>
      <c r="G132" s="222" t="s">
        <v>573</v>
      </c>
      <c r="H132" s="223">
        <v>76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141</v>
      </c>
      <c r="AU132" s="231" t="s">
        <v>90</v>
      </c>
      <c r="AY132" s="16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139</v>
      </c>
      <c r="BM132" s="231" t="s">
        <v>578</v>
      </c>
    </row>
    <row r="133" s="2" customFormat="1">
      <c r="A133" s="37"/>
      <c r="B133" s="38"/>
      <c r="C133" s="39"/>
      <c r="D133" s="233" t="s">
        <v>147</v>
      </c>
      <c r="E133" s="39"/>
      <c r="F133" s="234" t="s">
        <v>579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90</v>
      </c>
    </row>
    <row r="134" s="2" customFormat="1" ht="16.5" customHeight="1">
      <c r="A134" s="37"/>
      <c r="B134" s="38"/>
      <c r="C134" s="219" t="s">
        <v>162</v>
      </c>
      <c r="D134" s="219" t="s">
        <v>141</v>
      </c>
      <c r="E134" s="220" t="s">
        <v>580</v>
      </c>
      <c r="F134" s="221" t="s">
        <v>581</v>
      </c>
      <c r="G134" s="222" t="s">
        <v>573</v>
      </c>
      <c r="H134" s="223">
        <v>10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41</v>
      </c>
      <c r="O134" s="90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139</v>
      </c>
      <c r="AT134" s="231" t="s">
        <v>141</v>
      </c>
      <c r="AU134" s="231" t="s">
        <v>90</v>
      </c>
      <c r="AY134" s="16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83</v>
      </c>
      <c r="BK134" s="232">
        <f>ROUND(I134*H134,2)</f>
        <v>0</v>
      </c>
      <c r="BL134" s="16" t="s">
        <v>139</v>
      </c>
      <c r="BM134" s="231" t="s">
        <v>582</v>
      </c>
    </row>
    <row r="135" s="2" customFormat="1">
      <c r="A135" s="37"/>
      <c r="B135" s="38"/>
      <c r="C135" s="39"/>
      <c r="D135" s="233" t="s">
        <v>147</v>
      </c>
      <c r="E135" s="39"/>
      <c r="F135" s="234" t="s">
        <v>583</v>
      </c>
      <c r="G135" s="39"/>
      <c r="H135" s="39"/>
      <c r="I135" s="235"/>
      <c r="J135" s="39"/>
      <c r="K135" s="39"/>
      <c r="L135" s="43"/>
      <c r="M135" s="236"/>
      <c r="N135" s="23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90</v>
      </c>
    </row>
    <row r="136" s="2" customFormat="1" ht="16.5" customHeight="1">
      <c r="A136" s="37"/>
      <c r="B136" s="38"/>
      <c r="C136" s="219" t="s">
        <v>166</v>
      </c>
      <c r="D136" s="219" t="s">
        <v>141</v>
      </c>
      <c r="E136" s="220" t="s">
        <v>584</v>
      </c>
      <c r="F136" s="221" t="s">
        <v>585</v>
      </c>
      <c r="G136" s="222" t="s">
        <v>573</v>
      </c>
      <c r="H136" s="223">
        <v>2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41</v>
      </c>
      <c r="O136" s="90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141</v>
      </c>
      <c r="AU136" s="231" t="s">
        <v>90</v>
      </c>
      <c r="AY136" s="16" t="s">
        <v>140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83</v>
      </c>
      <c r="BK136" s="232">
        <f>ROUND(I136*H136,2)</f>
        <v>0</v>
      </c>
      <c r="BL136" s="16" t="s">
        <v>139</v>
      </c>
      <c r="BM136" s="231" t="s">
        <v>586</v>
      </c>
    </row>
    <row r="137" s="2" customFormat="1">
      <c r="A137" s="37"/>
      <c r="B137" s="38"/>
      <c r="C137" s="39"/>
      <c r="D137" s="233" t="s">
        <v>147</v>
      </c>
      <c r="E137" s="39"/>
      <c r="F137" s="234" t="s">
        <v>587</v>
      </c>
      <c r="G137" s="39"/>
      <c r="H137" s="39"/>
      <c r="I137" s="235"/>
      <c r="J137" s="39"/>
      <c r="K137" s="39"/>
      <c r="L137" s="43"/>
      <c r="M137" s="236"/>
      <c r="N137" s="237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90</v>
      </c>
    </row>
    <row r="138" s="2" customFormat="1" ht="16.5" customHeight="1">
      <c r="A138" s="37"/>
      <c r="B138" s="38"/>
      <c r="C138" s="219" t="s">
        <v>172</v>
      </c>
      <c r="D138" s="219" t="s">
        <v>141</v>
      </c>
      <c r="E138" s="220" t="s">
        <v>588</v>
      </c>
      <c r="F138" s="221" t="s">
        <v>589</v>
      </c>
      <c r="G138" s="222" t="s">
        <v>573</v>
      </c>
      <c r="H138" s="223">
        <v>2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141</v>
      </c>
      <c r="AU138" s="231" t="s">
        <v>90</v>
      </c>
      <c r="AY138" s="16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83</v>
      </c>
      <c r="BK138" s="232">
        <f>ROUND(I138*H138,2)</f>
        <v>0</v>
      </c>
      <c r="BL138" s="16" t="s">
        <v>139</v>
      </c>
      <c r="BM138" s="231" t="s">
        <v>590</v>
      </c>
    </row>
    <row r="139" s="2" customFormat="1">
      <c r="A139" s="37"/>
      <c r="B139" s="38"/>
      <c r="C139" s="39"/>
      <c r="D139" s="233" t="s">
        <v>147</v>
      </c>
      <c r="E139" s="39"/>
      <c r="F139" s="234" t="s">
        <v>591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90</v>
      </c>
    </row>
    <row r="140" s="2" customFormat="1" ht="16.5" customHeight="1">
      <c r="A140" s="37"/>
      <c r="B140" s="38"/>
      <c r="C140" s="219" t="s">
        <v>176</v>
      </c>
      <c r="D140" s="219" t="s">
        <v>141</v>
      </c>
      <c r="E140" s="220" t="s">
        <v>592</v>
      </c>
      <c r="F140" s="221" t="s">
        <v>593</v>
      </c>
      <c r="G140" s="222" t="s">
        <v>573</v>
      </c>
      <c r="H140" s="223">
        <v>76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41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141</v>
      </c>
      <c r="AU140" s="231" t="s">
        <v>90</v>
      </c>
      <c r="AY140" s="16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83</v>
      </c>
      <c r="BK140" s="232">
        <f>ROUND(I140*H140,2)</f>
        <v>0</v>
      </c>
      <c r="BL140" s="16" t="s">
        <v>139</v>
      </c>
      <c r="BM140" s="231" t="s">
        <v>594</v>
      </c>
    </row>
    <row r="141" s="2" customFormat="1">
      <c r="A141" s="37"/>
      <c r="B141" s="38"/>
      <c r="C141" s="39"/>
      <c r="D141" s="233" t="s">
        <v>147</v>
      </c>
      <c r="E141" s="39"/>
      <c r="F141" s="234" t="s">
        <v>595</v>
      </c>
      <c r="G141" s="39"/>
      <c r="H141" s="39"/>
      <c r="I141" s="235"/>
      <c r="J141" s="39"/>
      <c r="K141" s="39"/>
      <c r="L141" s="43"/>
      <c r="M141" s="236"/>
      <c r="N141" s="23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90</v>
      </c>
    </row>
    <row r="142" s="2" customFormat="1" ht="21.75" customHeight="1">
      <c r="A142" s="37"/>
      <c r="B142" s="38"/>
      <c r="C142" s="219" t="s">
        <v>180</v>
      </c>
      <c r="D142" s="219" t="s">
        <v>141</v>
      </c>
      <c r="E142" s="220" t="s">
        <v>596</v>
      </c>
      <c r="F142" s="221" t="s">
        <v>597</v>
      </c>
      <c r="G142" s="222" t="s">
        <v>573</v>
      </c>
      <c r="H142" s="223">
        <v>304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41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238</v>
      </c>
      <c r="AT142" s="231" t="s">
        <v>141</v>
      </c>
      <c r="AU142" s="231" t="s">
        <v>90</v>
      </c>
      <c r="AY142" s="16" t="s">
        <v>140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83</v>
      </c>
      <c r="BK142" s="232">
        <f>ROUND(I142*H142,2)</f>
        <v>0</v>
      </c>
      <c r="BL142" s="16" t="s">
        <v>238</v>
      </c>
      <c r="BM142" s="231" t="s">
        <v>598</v>
      </c>
    </row>
    <row r="143" s="2" customFormat="1">
      <c r="A143" s="37"/>
      <c r="B143" s="38"/>
      <c r="C143" s="39"/>
      <c r="D143" s="233" t="s">
        <v>147</v>
      </c>
      <c r="E143" s="39"/>
      <c r="F143" s="234" t="s">
        <v>599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90</v>
      </c>
    </row>
    <row r="144" s="13" customFormat="1">
      <c r="A144" s="13"/>
      <c r="B144" s="250"/>
      <c r="C144" s="251"/>
      <c r="D144" s="233" t="s">
        <v>228</v>
      </c>
      <c r="E144" s="252" t="s">
        <v>1</v>
      </c>
      <c r="F144" s="253" t="s">
        <v>600</v>
      </c>
      <c r="G144" s="251"/>
      <c r="H144" s="254">
        <v>304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228</v>
      </c>
      <c r="AU144" s="260" t="s">
        <v>90</v>
      </c>
      <c r="AV144" s="13" t="s">
        <v>90</v>
      </c>
      <c r="AW144" s="13" t="s">
        <v>33</v>
      </c>
      <c r="AX144" s="13" t="s">
        <v>83</v>
      </c>
      <c r="AY144" s="260" t="s">
        <v>140</v>
      </c>
    </row>
    <row r="145" s="2" customFormat="1" ht="16.5" customHeight="1">
      <c r="A145" s="37"/>
      <c r="B145" s="38"/>
      <c r="C145" s="219" t="s">
        <v>184</v>
      </c>
      <c r="D145" s="219" t="s">
        <v>141</v>
      </c>
      <c r="E145" s="220" t="s">
        <v>601</v>
      </c>
      <c r="F145" s="221" t="s">
        <v>602</v>
      </c>
      <c r="G145" s="222" t="s">
        <v>573</v>
      </c>
      <c r="H145" s="223">
        <v>10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141</v>
      </c>
      <c r="AU145" s="231" t="s">
        <v>90</v>
      </c>
      <c r="AY145" s="16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139</v>
      </c>
      <c r="BM145" s="231" t="s">
        <v>603</v>
      </c>
    </row>
    <row r="146" s="2" customFormat="1">
      <c r="A146" s="37"/>
      <c r="B146" s="38"/>
      <c r="C146" s="39"/>
      <c r="D146" s="233" t="s">
        <v>147</v>
      </c>
      <c r="E146" s="39"/>
      <c r="F146" s="234" t="s">
        <v>604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90</v>
      </c>
    </row>
    <row r="147" s="2" customFormat="1" ht="21.75" customHeight="1">
      <c r="A147" s="37"/>
      <c r="B147" s="38"/>
      <c r="C147" s="219" t="s">
        <v>189</v>
      </c>
      <c r="D147" s="219" t="s">
        <v>141</v>
      </c>
      <c r="E147" s="220" t="s">
        <v>605</v>
      </c>
      <c r="F147" s="221" t="s">
        <v>606</v>
      </c>
      <c r="G147" s="222" t="s">
        <v>573</v>
      </c>
      <c r="H147" s="223">
        <v>40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238</v>
      </c>
      <c r="AT147" s="231" t="s">
        <v>141</v>
      </c>
      <c r="AU147" s="231" t="s">
        <v>90</v>
      </c>
      <c r="AY147" s="16" t="s">
        <v>140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83</v>
      </c>
      <c r="BK147" s="232">
        <f>ROUND(I147*H147,2)</f>
        <v>0</v>
      </c>
      <c r="BL147" s="16" t="s">
        <v>238</v>
      </c>
      <c r="BM147" s="231" t="s">
        <v>607</v>
      </c>
    </row>
    <row r="148" s="2" customFormat="1">
      <c r="A148" s="37"/>
      <c r="B148" s="38"/>
      <c r="C148" s="39"/>
      <c r="D148" s="233" t="s">
        <v>147</v>
      </c>
      <c r="E148" s="39"/>
      <c r="F148" s="234" t="s">
        <v>608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90</v>
      </c>
    </row>
    <row r="149" s="13" customFormat="1">
      <c r="A149" s="13"/>
      <c r="B149" s="250"/>
      <c r="C149" s="251"/>
      <c r="D149" s="233" t="s">
        <v>228</v>
      </c>
      <c r="E149" s="252" t="s">
        <v>1</v>
      </c>
      <c r="F149" s="253" t="s">
        <v>609</v>
      </c>
      <c r="G149" s="251"/>
      <c r="H149" s="254">
        <v>40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228</v>
      </c>
      <c r="AU149" s="260" t="s">
        <v>90</v>
      </c>
      <c r="AV149" s="13" t="s">
        <v>90</v>
      </c>
      <c r="AW149" s="13" t="s">
        <v>33</v>
      </c>
      <c r="AX149" s="13" t="s">
        <v>83</v>
      </c>
      <c r="AY149" s="260" t="s">
        <v>140</v>
      </c>
    </row>
    <row r="150" s="2" customFormat="1" ht="16.5" customHeight="1">
      <c r="A150" s="37"/>
      <c r="B150" s="38"/>
      <c r="C150" s="219" t="s">
        <v>194</v>
      </c>
      <c r="D150" s="219" t="s">
        <v>141</v>
      </c>
      <c r="E150" s="220" t="s">
        <v>610</v>
      </c>
      <c r="F150" s="221" t="s">
        <v>611</v>
      </c>
      <c r="G150" s="222" t="s">
        <v>573</v>
      </c>
      <c r="H150" s="223">
        <v>2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41</v>
      </c>
      <c r="O150" s="90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141</v>
      </c>
      <c r="AU150" s="231" t="s">
        <v>90</v>
      </c>
      <c r="AY150" s="16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83</v>
      </c>
      <c r="BK150" s="232">
        <f>ROUND(I150*H150,2)</f>
        <v>0</v>
      </c>
      <c r="BL150" s="16" t="s">
        <v>139</v>
      </c>
      <c r="BM150" s="231" t="s">
        <v>612</v>
      </c>
    </row>
    <row r="151" s="2" customFormat="1">
      <c r="A151" s="37"/>
      <c r="B151" s="38"/>
      <c r="C151" s="39"/>
      <c r="D151" s="233" t="s">
        <v>147</v>
      </c>
      <c r="E151" s="39"/>
      <c r="F151" s="234" t="s">
        <v>613</v>
      </c>
      <c r="G151" s="39"/>
      <c r="H151" s="39"/>
      <c r="I151" s="235"/>
      <c r="J151" s="39"/>
      <c r="K151" s="39"/>
      <c r="L151" s="43"/>
      <c r="M151" s="236"/>
      <c r="N151" s="23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147</v>
      </c>
      <c r="AU151" s="16" t="s">
        <v>90</v>
      </c>
    </row>
    <row r="152" s="2" customFormat="1" ht="21.75" customHeight="1">
      <c r="A152" s="37"/>
      <c r="B152" s="38"/>
      <c r="C152" s="219" t="s">
        <v>199</v>
      </c>
      <c r="D152" s="219" t="s">
        <v>141</v>
      </c>
      <c r="E152" s="220" t="s">
        <v>614</v>
      </c>
      <c r="F152" s="221" t="s">
        <v>615</v>
      </c>
      <c r="G152" s="222" t="s">
        <v>573</v>
      </c>
      <c r="H152" s="223">
        <v>8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41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238</v>
      </c>
      <c r="AT152" s="231" t="s">
        <v>141</v>
      </c>
      <c r="AU152" s="231" t="s">
        <v>90</v>
      </c>
      <c r="AY152" s="16" t="s">
        <v>140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83</v>
      </c>
      <c r="BK152" s="232">
        <f>ROUND(I152*H152,2)</f>
        <v>0</v>
      </c>
      <c r="BL152" s="16" t="s">
        <v>238</v>
      </c>
      <c r="BM152" s="231" t="s">
        <v>616</v>
      </c>
    </row>
    <row r="153" s="2" customFormat="1">
      <c r="A153" s="37"/>
      <c r="B153" s="38"/>
      <c r="C153" s="39"/>
      <c r="D153" s="233" t="s">
        <v>147</v>
      </c>
      <c r="E153" s="39"/>
      <c r="F153" s="234" t="s">
        <v>617</v>
      </c>
      <c r="G153" s="39"/>
      <c r="H153" s="39"/>
      <c r="I153" s="235"/>
      <c r="J153" s="39"/>
      <c r="K153" s="39"/>
      <c r="L153" s="43"/>
      <c r="M153" s="236"/>
      <c r="N153" s="23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13" customFormat="1">
      <c r="A154" s="13"/>
      <c r="B154" s="250"/>
      <c r="C154" s="251"/>
      <c r="D154" s="233" t="s">
        <v>228</v>
      </c>
      <c r="E154" s="252" t="s">
        <v>1</v>
      </c>
      <c r="F154" s="253" t="s">
        <v>618</v>
      </c>
      <c r="G154" s="251"/>
      <c r="H154" s="254">
        <v>8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228</v>
      </c>
      <c r="AU154" s="260" t="s">
        <v>90</v>
      </c>
      <c r="AV154" s="13" t="s">
        <v>90</v>
      </c>
      <c r="AW154" s="13" t="s">
        <v>33</v>
      </c>
      <c r="AX154" s="13" t="s">
        <v>83</v>
      </c>
      <c r="AY154" s="260" t="s">
        <v>140</v>
      </c>
    </row>
    <row r="155" s="2" customFormat="1" ht="16.5" customHeight="1">
      <c r="A155" s="37"/>
      <c r="B155" s="38"/>
      <c r="C155" s="219" t="s">
        <v>204</v>
      </c>
      <c r="D155" s="219" t="s">
        <v>141</v>
      </c>
      <c r="E155" s="220" t="s">
        <v>619</v>
      </c>
      <c r="F155" s="221" t="s">
        <v>620</v>
      </c>
      <c r="G155" s="222" t="s">
        <v>573</v>
      </c>
      <c r="H155" s="223">
        <v>2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41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141</v>
      </c>
      <c r="AU155" s="231" t="s">
        <v>90</v>
      </c>
      <c r="AY155" s="16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83</v>
      </c>
      <c r="BK155" s="232">
        <f>ROUND(I155*H155,2)</f>
        <v>0</v>
      </c>
      <c r="BL155" s="16" t="s">
        <v>139</v>
      </c>
      <c r="BM155" s="231" t="s">
        <v>621</v>
      </c>
    </row>
    <row r="156" s="2" customFormat="1">
      <c r="A156" s="37"/>
      <c r="B156" s="38"/>
      <c r="C156" s="39"/>
      <c r="D156" s="233" t="s">
        <v>147</v>
      </c>
      <c r="E156" s="39"/>
      <c r="F156" s="234" t="s">
        <v>622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2" customFormat="1" ht="21.75" customHeight="1">
      <c r="A157" s="37"/>
      <c r="B157" s="38"/>
      <c r="C157" s="219" t="s">
        <v>8</v>
      </c>
      <c r="D157" s="219" t="s">
        <v>141</v>
      </c>
      <c r="E157" s="220" t="s">
        <v>623</v>
      </c>
      <c r="F157" s="221" t="s">
        <v>624</v>
      </c>
      <c r="G157" s="222" t="s">
        <v>573</v>
      </c>
      <c r="H157" s="223">
        <v>8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41</v>
      </c>
      <c r="O157" s="90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238</v>
      </c>
      <c r="AT157" s="231" t="s">
        <v>141</v>
      </c>
      <c r="AU157" s="231" t="s">
        <v>90</v>
      </c>
      <c r="AY157" s="16" t="s">
        <v>140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83</v>
      </c>
      <c r="BK157" s="232">
        <f>ROUND(I157*H157,2)</f>
        <v>0</v>
      </c>
      <c r="BL157" s="16" t="s">
        <v>238</v>
      </c>
      <c r="BM157" s="231" t="s">
        <v>625</v>
      </c>
    </row>
    <row r="158" s="2" customFormat="1">
      <c r="A158" s="37"/>
      <c r="B158" s="38"/>
      <c r="C158" s="39"/>
      <c r="D158" s="233" t="s">
        <v>147</v>
      </c>
      <c r="E158" s="39"/>
      <c r="F158" s="234" t="s">
        <v>626</v>
      </c>
      <c r="G158" s="39"/>
      <c r="H158" s="39"/>
      <c r="I158" s="235"/>
      <c r="J158" s="39"/>
      <c r="K158" s="39"/>
      <c r="L158" s="43"/>
      <c r="M158" s="236"/>
      <c r="N158" s="23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147</v>
      </c>
      <c r="AU158" s="16" t="s">
        <v>90</v>
      </c>
    </row>
    <row r="159" s="13" customFormat="1">
      <c r="A159" s="13"/>
      <c r="B159" s="250"/>
      <c r="C159" s="251"/>
      <c r="D159" s="233" t="s">
        <v>228</v>
      </c>
      <c r="E159" s="252" t="s">
        <v>1</v>
      </c>
      <c r="F159" s="253" t="s">
        <v>618</v>
      </c>
      <c r="G159" s="251"/>
      <c r="H159" s="254">
        <v>8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228</v>
      </c>
      <c r="AU159" s="260" t="s">
        <v>90</v>
      </c>
      <c r="AV159" s="13" t="s">
        <v>90</v>
      </c>
      <c r="AW159" s="13" t="s">
        <v>33</v>
      </c>
      <c r="AX159" s="13" t="s">
        <v>83</v>
      </c>
      <c r="AY159" s="260" t="s">
        <v>140</v>
      </c>
    </row>
    <row r="160" s="2" customFormat="1" ht="21.75" customHeight="1">
      <c r="A160" s="37"/>
      <c r="B160" s="38"/>
      <c r="C160" s="219" t="s">
        <v>358</v>
      </c>
      <c r="D160" s="219" t="s">
        <v>141</v>
      </c>
      <c r="E160" s="220" t="s">
        <v>627</v>
      </c>
      <c r="F160" s="221" t="s">
        <v>628</v>
      </c>
      <c r="G160" s="222" t="s">
        <v>573</v>
      </c>
      <c r="H160" s="223">
        <v>100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141</v>
      </c>
      <c r="AU160" s="231" t="s">
        <v>90</v>
      </c>
      <c r="AY160" s="16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83</v>
      </c>
      <c r="BK160" s="232">
        <f>ROUND(I160*H160,2)</f>
        <v>0</v>
      </c>
      <c r="BL160" s="16" t="s">
        <v>139</v>
      </c>
      <c r="BM160" s="231" t="s">
        <v>629</v>
      </c>
    </row>
    <row r="161" s="2" customFormat="1">
      <c r="A161" s="37"/>
      <c r="B161" s="38"/>
      <c r="C161" s="39"/>
      <c r="D161" s="233" t="s">
        <v>147</v>
      </c>
      <c r="E161" s="39"/>
      <c r="F161" s="234" t="s">
        <v>630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90</v>
      </c>
    </row>
    <row r="162" s="2" customFormat="1" ht="21.75" customHeight="1">
      <c r="A162" s="37"/>
      <c r="B162" s="38"/>
      <c r="C162" s="219" t="s">
        <v>437</v>
      </c>
      <c r="D162" s="219" t="s">
        <v>141</v>
      </c>
      <c r="E162" s="220" t="s">
        <v>631</v>
      </c>
      <c r="F162" s="221" t="s">
        <v>632</v>
      </c>
      <c r="G162" s="222" t="s">
        <v>573</v>
      </c>
      <c r="H162" s="223">
        <v>15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41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141</v>
      </c>
      <c r="AU162" s="231" t="s">
        <v>90</v>
      </c>
      <c r="AY162" s="16" t="s">
        <v>140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83</v>
      </c>
      <c r="BK162" s="232">
        <f>ROUND(I162*H162,2)</f>
        <v>0</v>
      </c>
      <c r="BL162" s="16" t="s">
        <v>139</v>
      </c>
      <c r="BM162" s="231" t="s">
        <v>633</v>
      </c>
    </row>
    <row r="163" s="2" customFormat="1">
      <c r="A163" s="37"/>
      <c r="B163" s="38"/>
      <c r="C163" s="39"/>
      <c r="D163" s="233" t="s">
        <v>147</v>
      </c>
      <c r="E163" s="39"/>
      <c r="F163" s="234" t="s">
        <v>634</v>
      </c>
      <c r="G163" s="39"/>
      <c r="H163" s="39"/>
      <c r="I163" s="235"/>
      <c r="J163" s="39"/>
      <c r="K163" s="39"/>
      <c r="L163" s="43"/>
      <c r="M163" s="236"/>
      <c r="N163" s="23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90</v>
      </c>
    </row>
    <row r="164" s="2" customFormat="1" ht="21.75" customHeight="1">
      <c r="A164" s="37"/>
      <c r="B164" s="38"/>
      <c r="C164" s="219" t="s">
        <v>635</v>
      </c>
      <c r="D164" s="219" t="s">
        <v>141</v>
      </c>
      <c r="E164" s="220" t="s">
        <v>636</v>
      </c>
      <c r="F164" s="221" t="s">
        <v>637</v>
      </c>
      <c r="G164" s="222" t="s">
        <v>573</v>
      </c>
      <c r="H164" s="223">
        <v>5</v>
      </c>
      <c r="I164" s="224"/>
      <c r="J164" s="225">
        <f>ROUND(I164*H164,2)</f>
        <v>0</v>
      </c>
      <c r="K164" s="226"/>
      <c r="L164" s="43"/>
      <c r="M164" s="227" t="s">
        <v>1</v>
      </c>
      <c r="N164" s="228" t="s">
        <v>41</v>
      </c>
      <c r="O164" s="90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141</v>
      </c>
      <c r="AU164" s="231" t="s">
        <v>90</v>
      </c>
      <c r="AY164" s="16" t="s">
        <v>140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83</v>
      </c>
      <c r="BK164" s="232">
        <f>ROUND(I164*H164,2)</f>
        <v>0</v>
      </c>
      <c r="BL164" s="16" t="s">
        <v>139</v>
      </c>
      <c r="BM164" s="231" t="s">
        <v>638</v>
      </c>
    </row>
    <row r="165" s="2" customFormat="1">
      <c r="A165" s="37"/>
      <c r="B165" s="38"/>
      <c r="C165" s="39"/>
      <c r="D165" s="233" t="s">
        <v>147</v>
      </c>
      <c r="E165" s="39"/>
      <c r="F165" s="234" t="s">
        <v>639</v>
      </c>
      <c r="G165" s="39"/>
      <c r="H165" s="39"/>
      <c r="I165" s="235"/>
      <c r="J165" s="39"/>
      <c r="K165" s="39"/>
      <c r="L165" s="43"/>
      <c r="M165" s="236"/>
      <c r="N165" s="23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147</v>
      </c>
      <c r="AU165" s="16" t="s">
        <v>90</v>
      </c>
    </row>
    <row r="166" s="2" customFormat="1" ht="21.75" customHeight="1">
      <c r="A166" s="37"/>
      <c r="B166" s="38"/>
      <c r="C166" s="219" t="s">
        <v>640</v>
      </c>
      <c r="D166" s="219" t="s">
        <v>141</v>
      </c>
      <c r="E166" s="220" t="s">
        <v>641</v>
      </c>
      <c r="F166" s="221" t="s">
        <v>642</v>
      </c>
      <c r="G166" s="222" t="s">
        <v>573</v>
      </c>
      <c r="H166" s="223">
        <v>2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41</v>
      </c>
      <c r="O166" s="90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139</v>
      </c>
      <c r="AT166" s="231" t="s">
        <v>141</v>
      </c>
      <c r="AU166" s="231" t="s">
        <v>90</v>
      </c>
      <c r="AY166" s="16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83</v>
      </c>
      <c r="BK166" s="232">
        <f>ROUND(I166*H166,2)</f>
        <v>0</v>
      </c>
      <c r="BL166" s="16" t="s">
        <v>139</v>
      </c>
      <c r="BM166" s="231" t="s">
        <v>643</v>
      </c>
    </row>
    <row r="167" s="2" customFormat="1">
      <c r="A167" s="37"/>
      <c r="B167" s="38"/>
      <c r="C167" s="39"/>
      <c r="D167" s="233" t="s">
        <v>147</v>
      </c>
      <c r="E167" s="39"/>
      <c r="F167" s="234" t="s">
        <v>644</v>
      </c>
      <c r="G167" s="39"/>
      <c r="H167" s="39"/>
      <c r="I167" s="235"/>
      <c r="J167" s="39"/>
      <c r="K167" s="39"/>
      <c r="L167" s="43"/>
      <c r="M167" s="236"/>
      <c r="N167" s="23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147</v>
      </c>
      <c r="AU167" s="16" t="s">
        <v>90</v>
      </c>
    </row>
    <row r="168" s="2" customFormat="1" ht="16.5" customHeight="1">
      <c r="A168" s="37"/>
      <c r="B168" s="38"/>
      <c r="C168" s="219" t="s">
        <v>645</v>
      </c>
      <c r="D168" s="219" t="s">
        <v>141</v>
      </c>
      <c r="E168" s="220" t="s">
        <v>646</v>
      </c>
      <c r="F168" s="221" t="s">
        <v>647</v>
      </c>
      <c r="G168" s="222" t="s">
        <v>573</v>
      </c>
      <c r="H168" s="223">
        <v>100</v>
      </c>
      <c r="I168" s="224"/>
      <c r="J168" s="225">
        <f>ROUND(I168*H168,2)</f>
        <v>0</v>
      </c>
      <c r="K168" s="226"/>
      <c r="L168" s="43"/>
      <c r="M168" s="227" t="s">
        <v>1</v>
      </c>
      <c r="N168" s="228" t="s">
        <v>41</v>
      </c>
      <c r="O168" s="90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139</v>
      </c>
      <c r="AT168" s="231" t="s">
        <v>141</v>
      </c>
      <c r="AU168" s="231" t="s">
        <v>90</v>
      </c>
      <c r="AY168" s="16" t="s">
        <v>140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83</v>
      </c>
      <c r="BK168" s="232">
        <f>ROUND(I168*H168,2)</f>
        <v>0</v>
      </c>
      <c r="BL168" s="16" t="s">
        <v>139</v>
      </c>
      <c r="BM168" s="231" t="s">
        <v>648</v>
      </c>
    </row>
    <row r="169" s="2" customFormat="1">
      <c r="A169" s="37"/>
      <c r="B169" s="38"/>
      <c r="C169" s="39"/>
      <c r="D169" s="233" t="s">
        <v>147</v>
      </c>
      <c r="E169" s="39"/>
      <c r="F169" s="234" t="s">
        <v>649</v>
      </c>
      <c r="G169" s="39"/>
      <c r="H169" s="39"/>
      <c r="I169" s="235"/>
      <c r="J169" s="39"/>
      <c r="K169" s="39"/>
      <c r="L169" s="43"/>
      <c r="M169" s="236"/>
      <c r="N169" s="23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147</v>
      </c>
      <c r="AU169" s="16" t="s">
        <v>90</v>
      </c>
    </row>
    <row r="170" s="2" customFormat="1" ht="16.5" customHeight="1">
      <c r="A170" s="37"/>
      <c r="B170" s="38"/>
      <c r="C170" s="219" t="s">
        <v>7</v>
      </c>
      <c r="D170" s="219" t="s">
        <v>141</v>
      </c>
      <c r="E170" s="220" t="s">
        <v>650</v>
      </c>
      <c r="F170" s="221" t="s">
        <v>651</v>
      </c>
      <c r="G170" s="222" t="s">
        <v>573</v>
      </c>
      <c r="H170" s="223">
        <v>1500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41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238</v>
      </c>
      <c r="AT170" s="231" t="s">
        <v>141</v>
      </c>
      <c r="AU170" s="231" t="s">
        <v>90</v>
      </c>
      <c r="AY170" s="16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83</v>
      </c>
      <c r="BK170" s="232">
        <f>ROUND(I170*H170,2)</f>
        <v>0</v>
      </c>
      <c r="BL170" s="16" t="s">
        <v>238</v>
      </c>
      <c r="BM170" s="231" t="s">
        <v>652</v>
      </c>
    </row>
    <row r="171" s="2" customFormat="1">
      <c r="A171" s="37"/>
      <c r="B171" s="38"/>
      <c r="C171" s="39"/>
      <c r="D171" s="233" t="s">
        <v>147</v>
      </c>
      <c r="E171" s="39"/>
      <c r="F171" s="234" t="s">
        <v>653</v>
      </c>
      <c r="G171" s="39"/>
      <c r="H171" s="39"/>
      <c r="I171" s="235"/>
      <c r="J171" s="39"/>
      <c r="K171" s="39"/>
      <c r="L171" s="43"/>
      <c r="M171" s="236"/>
      <c r="N171" s="23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90</v>
      </c>
    </row>
    <row r="172" s="13" customFormat="1">
      <c r="A172" s="13"/>
      <c r="B172" s="250"/>
      <c r="C172" s="251"/>
      <c r="D172" s="233" t="s">
        <v>228</v>
      </c>
      <c r="E172" s="252" t="s">
        <v>1</v>
      </c>
      <c r="F172" s="253" t="s">
        <v>654</v>
      </c>
      <c r="G172" s="251"/>
      <c r="H172" s="254">
        <v>1500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228</v>
      </c>
      <c r="AU172" s="260" t="s">
        <v>90</v>
      </c>
      <c r="AV172" s="13" t="s">
        <v>90</v>
      </c>
      <c r="AW172" s="13" t="s">
        <v>33</v>
      </c>
      <c r="AX172" s="13" t="s">
        <v>83</v>
      </c>
      <c r="AY172" s="260" t="s">
        <v>140</v>
      </c>
    </row>
    <row r="173" s="2" customFormat="1" ht="16.5" customHeight="1">
      <c r="A173" s="37"/>
      <c r="B173" s="38"/>
      <c r="C173" s="219" t="s">
        <v>655</v>
      </c>
      <c r="D173" s="219" t="s">
        <v>141</v>
      </c>
      <c r="E173" s="220" t="s">
        <v>656</v>
      </c>
      <c r="F173" s="221" t="s">
        <v>657</v>
      </c>
      <c r="G173" s="222" t="s">
        <v>573</v>
      </c>
      <c r="H173" s="223">
        <v>15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41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139</v>
      </c>
      <c r="AT173" s="231" t="s">
        <v>141</v>
      </c>
      <c r="AU173" s="231" t="s">
        <v>90</v>
      </c>
      <c r="AY173" s="16" t="s">
        <v>140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83</v>
      </c>
      <c r="BK173" s="232">
        <f>ROUND(I173*H173,2)</f>
        <v>0</v>
      </c>
      <c r="BL173" s="16" t="s">
        <v>139</v>
      </c>
      <c r="BM173" s="231" t="s">
        <v>658</v>
      </c>
    </row>
    <row r="174" s="2" customFormat="1">
      <c r="A174" s="37"/>
      <c r="B174" s="38"/>
      <c r="C174" s="39"/>
      <c r="D174" s="233" t="s">
        <v>147</v>
      </c>
      <c r="E174" s="39"/>
      <c r="F174" s="234" t="s">
        <v>659</v>
      </c>
      <c r="G174" s="39"/>
      <c r="H174" s="39"/>
      <c r="I174" s="235"/>
      <c r="J174" s="39"/>
      <c r="K174" s="39"/>
      <c r="L174" s="43"/>
      <c r="M174" s="236"/>
      <c r="N174" s="237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147</v>
      </c>
      <c r="AU174" s="16" t="s">
        <v>90</v>
      </c>
    </row>
    <row r="175" s="2" customFormat="1" ht="16.5" customHeight="1">
      <c r="A175" s="37"/>
      <c r="B175" s="38"/>
      <c r="C175" s="219" t="s">
        <v>660</v>
      </c>
      <c r="D175" s="219" t="s">
        <v>141</v>
      </c>
      <c r="E175" s="220" t="s">
        <v>661</v>
      </c>
      <c r="F175" s="221" t="s">
        <v>662</v>
      </c>
      <c r="G175" s="222" t="s">
        <v>573</v>
      </c>
      <c r="H175" s="223">
        <v>225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41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238</v>
      </c>
      <c r="AT175" s="231" t="s">
        <v>141</v>
      </c>
      <c r="AU175" s="231" t="s">
        <v>90</v>
      </c>
      <c r="AY175" s="16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83</v>
      </c>
      <c r="BK175" s="232">
        <f>ROUND(I175*H175,2)</f>
        <v>0</v>
      </c>
      <c r="BL175" s="16" t="s">
        <v>238</v>
      </c>
      <c r="BM175" s="231" t="s">
        <v>663</v>
      </c>
    </row>
    <row r="176" s="2" customFormat="1">
      <c r="A176" s="37"/>
      <c r="B176" s="38"/>
      <c r="C176" s="39"/>
      <c r="D176" s="233" t="s">
        <v>147</v>
      </c>
      <c r="E176" s="39"/>
      <c r="F176" s="234" t="s">
        <v>664</v>
      </c>
      <c r="G176" s="39"/>
      <c r="H176" s="39"/>
      <c r="I176" s="235"/>
      <c r="J176" s="39"/>
      <c r="K176" s="39"/>
      <c r="L176" s="43"/>
      <c r="M176" s="236"/>
      <c r="N176" s="23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90</v>
      </c>
    </row>
    <row r="177" s="13" customFormat="1">
      <c r="A177" s="13"/>
      <c r="B177" s="250"/>
      <c r="C177" s="251"/>
      <c r="D177" s="233" t="s">
        <v>228</v>
      </c>
      <c r="E177" s="252" t="s">
        <v>1</v>
      </c>
      <c r="F177" s="253" t="s">
        <v>665</v>
      </c>
      <c r="G177" s="251"/>
      <c r="H177" s="254">
        <v>225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228</v>
      </c>
      <c r="AU177" s="260" t="s">
        <v>90</v>
      </c>
      <c r="AV177" s="13" t="s">
        <v>90</v>
      </c>
      <c r="AW177" s="13" t="s">
        <v>33</v>
      </c>
      <c r="AX177" s="13" t="s">
        <v>83</v>
      </c>
      <c r="AY177" s="260" t="s">
        <v>140</v>
      </c>
    </row>
    <row r="178" s="2" customFormat="1" ht="16.5" customHeight="1">
      <c r="A178" s="37"/>
      <c r="B178" s="38"/>
      <c r="C178" s="219" t="s">
        <v>666</v>
      </c>
      <c r="D178" s="219" t="s">
        <v>141</v>
      </c>
      <c r="E178" s="220" t="s">
        <v>667</v>
      </c>
      <c r="F178" s="221" t="s">
        <v>668</v>
      </c>
      <c r="G178" s="222" t="s">
        <v>573</v>
      </c>
      <c r="H178" s="223">
        <v>5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41</v>
      </c>
      <c r="O178" s="90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139</v>
      </c>
      <c r="AT178" s="231" t="s">
        <v>141</v>
      </c>
      <c r="AU178" s="231" t="s">
        <v>90</v>
      </c>
      <c r="AY178" s="16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83</v>
      </c>
      <c r="BK178" s="232">
        <f>ROUND(I178*H178,2)</f>
        <v>0</v>
      </c>
      <c r="BL178" s="16" t="s">
        <v>139</v>
      </c>
      <c r="BM178" s="231" t="s">
        <v>669</v>
      </c>
    </row>
    <row r="179" s="2" customFormat="1">
      <c r="A179" s="37"/>
      <c r="B179" s="38"/>
      <c r="C179" s="39"/>
      <c r="D179" s="233" t="s">
        <v>147</v>
      </c>
      <c r="E179" s="39"/>
      <c r="F179" s="234" t="s">
        <v>670</v>
      </c>
      <c r="G179" s="39"/>
      <c r="H179" s="39"/>
      <c r="I179" s="235"/>
      <c r="J179" s="39"/>
      <c r="K179" s="39"/>
      <c r="L179" s="43"/>
      <c r="M179" s="236"/>
      <c r="N179" s="23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147</v>
      </c>
      <c r="AU179" s="16" t="s">
        <v>90</v>
      </c>
    </row>
    <row r="180" s="2" customFormat="1" ht="16.5" customHeight="1">
      <c r="A180" s="37"/>
      <c r="B180" s="38"/>
      <c r="C180" s="219" t="s">
        <v>671</v>
      </c>
      <c r="D180" s="219" t="s">
        <v>141</v>
      </c>
      <c r="E180" s="220" t="s">
        <v>672</v>
      </c>
      <c r="F180" s="221" t="s">
        <v>673</v>
      </c>
      <c r="G180" s="222" t="s">
        <v>573</v>
      </c>
      <c r="H180" s="223">
        <v>30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41</v>
      </c>
      <c r="O180" s="90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238</v>
      </c>
      <c r="AT180" s="231" t="s">
        <v>141</v>
      </c>
      <c r="AU180" s="231" t="s">
        <v>90</v>
      </c>
      <c r="AY180" s="16" t="s">
        <v>140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83</v>
      </c>
      <c r="BK180" s="232">
        <f>ROUND(I180*H180,2)</f>
        <v>0</v>
      </c>
      <c r="BL180" s="16" t="s">
        <v>238</v>
      </c>
      <c r="BM180" s="231" t="s">
        <v>674</v>
      </c>
    </row>
    <row r="181" s="2" customFormat="1">
      <c r="A181" s="37"/>
      <c r="B181" s="38"/>
      <c r="C181" s="39"/>
      <c r="D181" s="233" t="s">
        <v>147</v>
      </c>
      <c r="E181" s="39"/>
      <c r="F181" s="234" t="s">
        <v>675</v>
      </c>
      <c r="G181" s="39"/>
      <c r="H181" s="39"/>
      <c r="I181" s="235"/>
      <c r="J181" s="39"/>
      <c r="K181" s="39"/>
      <c r="L181" s="43"/>
      <c r="M181" s="236"/>
      <c r="N181" s="23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147</v>
      </c>
      <c r="AU181" s="16" t="s">
        <v>90</v>
      </c>
    </row>
    <row r="182" s="13" customFormat="1">
      <c r="A182" s="13"/>
      <c r="B182" s="250"/>
      <c r="C182" s="251"/>
      <c r="D182" s="233" t="s">
        <v>228</v>
      </c>
      <c r="E182" s="252" t="s">
        <v>1</v>
      </c>
      <c r="F182" s="253" t="s">
        <v>676</v>
      </c>
      <c r="G182" s="251"/>
      <c r="H182" s="254">
        <v>30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228</v>
      </c>
      <c r="AU182" s="260" t="s">
        <v>90</v>
      </c>
      <c r="AV182" s="13" t="s">
        <v>90</v>
      </c>
      <c r="AW182" s="13" t="s">
        <v>33</v>
      </c>
      <c r="AX182" s="13" t="s">
        <v>83</v>
      </c>
      <c r="AY182" s="260" t="s">
        <v>140</v>
      </c>
    </row>
    <row r="183" s="2" customFormat="1" ht="16.5" customHeight="1">
      <c r="A183" s="37"/>
      <c r="B183" s="38"/>
      <c r="C183" s="219" t="s">
        <v>677</v>
      </c>
      <c r="D183" s="219" t="s">
        <v>141</v>
      </c>
      <c r="E183" s="220" t="s">
        <v>678</v>
      </c>
      <c r="F183" s="221" t="s">
        <v>679</v>
      </c>
      <c r="G183" s="222" t="s">
        <v>573</v>
      </c>
      <c r="H183" s="223">
        <v>75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41</v>
      </c>
      <c r="O183" s="90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238</v>
      </c>
      <c r="AT183" s="231" t="s">
        <v>141</v>
      </c>
      <c r="AU183" s="231" t="s">
        <v>90</v>
      </c>
      <c r="AY183" s="16" t="s">
        <v>140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83</v>
      </c>
      <c r="BK183" s="232">
        <f>ROUND(I183*H183,2)</f>
        <v>0</v>
      </c>
      <c r="BL183" s="16" t="s">
        <v>238</v>
      </c>
      <c r="BM183" s="231" t="s">
        <v>680</v>
      </c>
    </row>
    <row r="184" s="2" customFormat="1">
      <c r="A184" s="37"/>
      <c r="B184" s="38"/>
      <c r="C184" s="39"/>
      <c r="D184" s="233" t="s">
        <v>147</v>
      </c>
      <c r="E184" s="39"/>
      <c r="F184" s="234" t="s">
        <v>681</v>
      </c>
      <c r="G184" s="39"/>
      <c r="H184" s="39"/>
      <c r="I184" s="235"/>
      <c r="J184" s="39"/>
      <c r="K184" s="39"/>
      <c r="L184" s="43"/>
      <c r="M184" s="236"/>
      <c r="N184" s="23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147</v>
      </c>
      <c r="AU184" s="16" t="s">
        <v>90</v>
      </c>
    </row>
    <row r="185" s="13" customFormat="1">
      <c r="A185" s="13"/>
      <c r="B185" s="250"/>
      <c r="C185" s="251"/>
      <c r="D185" s="233" t="s">
        <v>228</v>
      </c>
      <c r="E185" s="252" t="s">
        <v>1</v>
      </c>
      <c r="F185" s="253" t="s">
        <v>682</v>
      </c>
      <c r="G185" s="251"/>
      <c r="H185" s="254">
        <v>75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228</v>
      </c>
      <c r="AU185" s="260" t="s">
        <v>90</v>
      </c>
      <c r="AV185" s="13" t="s">
        <v>90</v>
      </c>
      <c r="AW185" s="13" t="s">
        <v>33</v>
      </c>
      <c r="AX185" s="13" t="s">
        <v>83</v>
      </c>
      <c r="AY185" s="260" t="s">
        <v>140</v>
      </c>
    </row>
    <row r="186" s="2" customFormat="1" ht="16.5" customHeight="1">
      <c r="A186" s="37"/>
      <c r="B186" s="38"/>
      <c r="C186" s="219" t="s">
        <v>683</v>
      </c>
      <c r="D186" s="219" t="s">
        <v>141</v>
      </c>
      <c r="E186" s="220" t="s">
        <v>684</v>
      </c>
      <c r="F186" s="221" t="s">
        <v>685</v>
      </c>
      <c r="G186" s="222" t="s">
        <v>573</v>
      </c>
      <c r="H186" s="223">
        <v>2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41</v>
      </c>
      <c r="O186" s="90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238</v>
      </c>
      <c r="AT186" s="231" t="s">
        <v>141</v>
      </c>
      <c r="AU186" s="231" t="s">
        <v>90</v>
      </c>
      <c r="AY186" s="16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83</v>
      </c>
      <c r="BK186" s="232">
        <f>ROUND(I186*H186,2)</f>
        <v>0</v>
      </c>
      <c r="BL186" s="16" t="s">
        <v>238</v>
      </c>
      <c r="BM186" s="231" t="s">
        <v>686</v>
      </c>
    </row>
    <row r="187" s="2" customFormat="1">
      <c r="A187" s="37"/>
      <c r="B187" s="38"/>
      <c r="C187" s="39"/>
      <c r="D187" s="233" t="s">
        <v>147</v>
      </c>
      <c r="E187" s="39"/>
      <c r="F187" s="234" t="s">
        <v>687</v>
      </c>
      <c r="G187" s="39"/>
      <c r="H187" s="39"/>
      <c r="I187" s="235"/>
      <c r="J187" s="39"/>
      <c r="K187" s="39"/>
      <c r="L187" s="43"/>
      <c r="M187" s="236"/>
      <c r="N187" s="237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147</v>
      </c>
      <c r="AU187" s="16" t="s">
        <v>90</v>
      </c>
    </row>
    <row r="188" s="11" customFormat="1" ht="22.8" customHeight="1">
      <c r="A188" s="11"/>
      <c r="B188" s="205"/>
      <c r="C188" s="206"/>
      <c r="D188" s="207" t="s">
        <v>75</v>
      </c>
      <c r="E188" s="247" t="s">
        <v>348</v>
      </c>
      <c r="F188" s="247" t="s">
        <v>349</v>
      </c>
      <c r="G188" s="206"/>
      <c r="H188" s="206"/>
      <c r="I188" s="209"/>
      <c r="J188" s="248">
        <f>BK188</f>
        <v>0</v>
      </c>
      <c r="K188" s="206"/>
      <c r="L188" s="211"/>
      <c r="M188" s="212"/>
      <c r="N188" s="213"/>
      <c r="O188" s="213"/>
      <c r="P188" s="214">
        <f>SUM(P189:P192)</f>
        <v>0</v>
      </c>
      <c r="Q188" s="213"/>
      <c r="R188" s="214">
        <f>SUM(R189:R192)</f>
        <v>0</v>
      </c>
      <c r="S188" s="213"/>
      <c r="T188" s="215">
        <f>SUM(T189:T192)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6" t="s">
        <v>83</v>
      </c>
      <c r="AT188" s="217" t="s">
        <v>75</v>
      </c>
      <c r="AU188" s="217" t="s">
        <v>83</v>
      </c>
      <c r="AY188" s="216" t="s">
        <v>140</v>
      </c>
      <c r="BK188" s="218">
        <f>SUM(BK189:BK192)</f>
        <v>0</v>
      </c>
    </row>
    <row r="189" s="2" customFormat="1" ht="21.75" customHeight="1">
      <c r="A189" s="37"/>
      <c r="B189" s="38"/>
      <c r="C189" s="219" t="s">
        <v>688</v>
      </c>
      <c r="D189" s="219" t="s">
        <v>141</v>
      </c>
      <c r="E189" s="220" t="s">
        <v>689</v>
      </c>
      <c r="F189" s="221" t="s">
        <v>690</v>
      </c>
      <c r="G189" s="222" t="s">
        <v>254</v>
      </c>
      <c r="H189" s="223">
        <v>5.3886000000000003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41</v>
      </c>
      <c r="O189" s="90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139</v>
      </c>
      <c r="AT189" s="231" t="s">
        <v>141</v>
      </c>
      <c r="AU189" s="231" t="s">
        <v>90</v>
      </c>
      <c r="AY189" s="16" t="s">
        <v>140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83</v>
      </c>
      <c r="BK189" s="232">
        <f>ROUND(I189*H189,2)</f>
        <v>0</v>
      </c>
      <c r="BL189" s="16" t="s">
        <v>139</v>
      </c>
      <c r="BM189" s="231" t="s">
        <v>691</v>
      </c>
    </row>
    <row r="190" s="2" customFormat="1">
      <c r="A190" s="37"/>
      <c r="B190" s="38"/>
      <c r="C190" s="39"/>
      <c r="D190" s="233" t="s">
        <v>147</v>
      </c>
      <c r="E190" s="39"/>
      <c r="F190" s="234" t="s">
        <v>692</v>
      </c>
      <c r="G190" s="39"/>
      <c r="H190" s="39"/>
      <c r="I190" s="235"/>
      <c r="J190" s="39"/>
      <c r="K190" s="39"/>
      <c r="L190" s="43"/>
      <c r="M190" s="236"/>
      <c r="N190" s="23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147</v>
      </c>
      <c r="AU190" s="16" t="s">
        <v>90</v>
      </c>
    </row>
    <row r="191" s="2" customFormat="1">
      <c r="A191" s="37"/>
      <c r="B191" s="38"/>
      <c r="C191" s="39"/>
      <c r="D191" s="233" t="s">
        <v>226</v>
      </c>
      <c r="E191" s="39"/>
      <c r="F191" s="249" t="s">
        <v>693</v>
      </c>
      <c r="G191" s="39"/>
      <c r="H191" s="39"/>
      <c r="I191" s="235"/>
      <c r="J191" s="39"/>
      <c r="K191" s="39"/>
      <c r="L191" s="43"/>
      <c r="M191" s="236"/>
      <c r="N191" s="237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226</v>
      </c>
      <c r="AU191" s="16" t="s">
        <v>90</v>
      </c>
    </row>
    <row r="192" s="13" customFormat="1">
      <c r="A192" s="13"/>
      <c r="B192" s="250"/>
      <c r="C192" s="251"/>
      <c r="D192" s="233" t="s">
        <v>228</v>
      </c>
      <c r="E192" s="252" t="s">
        <v>1</v>
      </c>
      <c r="F192" s="253" t="s">
        <v>694</v>
      </c>
      <c r="G192" s="251"/>
      <c r="H192" s="254">
        <v>5.3886000000000003</v>
      </c>
      <c r="I192" s="255"/>
      <c r="J192" s="251"/>
      <c r="K192" s="251"/>
      <c r="L192" s="256"/>
      <c r="M192" s="272"/>
      <c r="N192" s="273"/>
      <c r="O192" s="273"/>
      <c r="P192" s="273"/>
      <c r="Q192" s="273"/>
      <c r="R192" s="273"/>
      <c r="S192" s="273"/>
      <c r="T192" s="27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228</v>
      </c>
      <c r="AU192" s="260" t="s">
        <v>90</v>
      </c>
      <c r="AV192" s="13" t="s">
        <v>90</v>
      </c>
      <c r="AW192" s="13" t="s">
        <v>33</v>
      </c>
      <c r="AX192" s="13" t="s">
        <v>83</v>
      </c>
      <c r="AY192" s="260" t="s">
        <v>140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7Gkreophl1BFuuOhZ4Oyg7pu7D/36TNjZdktrBhOIRoUWUd/AVqX5Uzv942maXyiKI6UiMy0BWtPjK2oqbBWfQ==" hashValue="0TYXCV/qwKkFS/s/Gi3tVvjl+rV8AzrbUyXr04Ie+hLgnnpuvxnKwQIpGP/vSFnBLMiCXR0G1xPKIjXMc15dDw==" algorithmName="SHA-512" password="CC35"/>
  <autoFilter ref="C122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116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ROUND((SUM(BE121:BE152)),  2)</f>
        <v>0</v>
      </c>
      <c r="G35" s="37"/>
      <c r="H35" s="37"/>
      <c r="I35" s="163">
        <v>0.20999999999999999</v>
      </c>
      <c r="J35" s="162">
        <f>ROUND(((SUM(BE121:BE152))*I35),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ROUND((SUM(BF121:BF152)),  2)</f>
        <v>0</v>
      </c>
      <c r="G36" s="37"/>
      <c r="H36" s="37"/>
      <c r="I36" s="163">
        <v>0.14999999999999999</v>
      </c>
      <c r="J36" s="162">
        <f>ROUND(((SUM(BF121:BF152))*I36),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ROUND((SUM(BG121:BG152)),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ROUND((SUM(BH121:BH152)),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ROUND((SUM(BI121:BI152)),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116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001 - Ostatní a vedleší náklady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DVT Třebůvka, Dlouhá Loučka, ř.km 42,800 – 45,750 a LB přítok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115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116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001 - Ostatní a vedleší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31" t="s">
        <v>22</v>
      </c>
      <c r="J115" s="78" t="str">
        <f>IF(J14="","",J14)</f>
        <v>20. 3. 2025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>Povodí Moravy, s.p.</v>
      </c>
      <c r="G117" s="39"/>
      <c r="H117" s="39"/>
      <c r="I117" s="31" t="s">
        <v>32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34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3"/>
      <c r="B120" s="194"/>
      <c r="C120" s="195" t="s">
        <v>125</v>
      </c>
      <c r="D120" s="196" t="s">
        <v>61</v>
      </c>
      <c r="E120" s="196" t="s">
        <v>57</v>
      </c>
      <c r="F120" s="196" t="s">
        <v>58</v>
      </c>
      <c r="G120" s="196" t="s">
        <v>126</v>
      </c>
      <c r="H120" s="196" t="s">
        <v>127</v>
      </c>
      <c r="I120" s="196" t="s">
        <v>128</v>
      </c>
      <c r="J120" s="197" t="s">
        <v>121</v>
      </c>
      <c r="K120" s="198" t="s">
        <v>129</v>
      </c>
      <c r="L120" s="199"/>
      <c r="M120" s="99" t="s">
        <v>1</v>
      </c>
      <c r="N120" s="100" t="s">
        <v>40</v>
      </c>
      <c r="O120" s="100" t="s">
        <v>130</v>
      </c>
      <c r="P120" s="100" t="s">
        <v>131</v>
      </c>
      <c r="Q120" s="100" t="s">
        <v>132</v>
      </c>
      <c r="R120" s="100" t="s">
        <v>133</v>
      </c>
      <c r="S120" s="100" t="s">
        <v>134</v>
      </c>
      <c r="T120" s="101" t="s">
        <v>135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7"/>
      <c r="B121" s="38"/>
      <c r="C121" s="106" t="s">
        <v>136</v>
      </c>
      <c r="D121" s="39"/>
      <c r="E121" s="39"/>
      <c r="F121" s="39"/>
      <c r="G121" s="39"/>
      <c r="H121" s="39"/>
      <c r="I121" s="39"/>
      <c r="J121" s="200">
        <f>BK121</f>
        <v>0</v>
      </c>
      <c r="K121" s="39"/>
      <c r="L121" s="43"/>
      <c r="M121" s="102"/>
      <c r="N121" s="201"/>
      <c r="O121" s="103"/>
      <c r="P121" s="202">
        <f>P122</f>
        <v>0</v>
      </c>
      <c r="Q121" s="103"/>
      <c r="R121" s="202">
        <f>R122</f>
        <v>0</v>
      </c>
      <c r="S121" s="103"/>
      <c r="T121" s="20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85</v>
      </c>
      <c r="BK121" s="204">
        <f>BK122</f>
        <v>0</v>
      </c>
    </row>
    <row r="122" s="11" customFormat="1" ht="25.92" customHeight="1">
      <c r="A122" s="11"/>
      <c r="B122" s="205"/>
      <c r="C122" s="206"/>
      <c r="D122" s="207" t="s">
        <v>75</v>
      </c>
      <c r="E122" s="208" t="s">
        <v>137</v>
      </c>
      <c r="F122" s="208" t="s">
        <v>138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SUM(P123:P152)</f>
        <v>0</v>
      </c>
      <c r="Q122" s="213"/>
      <c r="R122" s="214">
        <f>SUM(R123:R152)</f>
        <v>0</v>
      </c>
      <c r="S122" s="213"/>
      <c r="T122" s="215">
        <f>SUM(T123:T152)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6" t="s">
        <v>139</v>
      </c>
      <c r="AT122" s="217" t="s">
        <v>75</v>
      </c>
      <c r="AU122" s="217" t="s">
        <v>76</v>
      </c>
      <c r="AY122" s="216" t="s">
        <v>140</v>
      </c>
      <c r="BK122" s="218">
        <f>SUM(BK123:BK152)</f>
        <v>0</v>
      </c>
    </row>
    <row r="123" s="2" customFormat="1" ht="16.5" customHeight="1">
      <c r="A123" s="37"/>
      <c r="B123" s="38"/>
      <c r="C123" s="219" t="s">
        <v>83</v>
      </c>
      <c r="D123" s="219" t="s">
        <v>141</v>
      </c>
      <c r="E123" s="220" t="s">
        <v>142</v>
      </c>
      <c r="F123" s="221" t="s">
        <v>143</v>
      </c>
      <c r="G123" s="222" t="s">
        <v>144</v>
      </c>
      <c r="H123" s="223">
        <v>1</v>
      </c>
      <c r="I123" s="224"/>
      <c r="J123" s="225">
        <f>ROUND(I123*H123,2)</f>
        <v>0</v>
      </c>
      <c r="K123" s="226"/>
      <c r="L123" s="43"/>
      <c r="M123" s="227" t="s">
        <v>1</v>
      </c>
      <c r="N123" s="228" t="s">
        <v>41</v>
      </c>
      <c r="O123" s="90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145</v>
      </c>
      <c r="AT123" s="231" t="s">
        <v>141</v>
      </c>
      <c r="AU123" s="231" t="s">
        <v>83</v>
      </c>
      <c r="AY123" s="16" t="s">
        <v>140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83</v>
      </c>
      <c r="BK123" s="232">
        <f>ROUND(I123*H123,2)</f>
        <v>0</v>
      </c>
      <c r="BL123" s="16" t="s">
        <v>145</v>
      </c>
      <c r="BM123" s="231" t="s">
        <v>146</v>
      </c>
    </row>
    <row r="124" s="2" customFormat="1">
      <c r="A124" s="37"/>
      <c r="B124" s="38"/>
      <c r="C124" s="39"/>
      <c r="D124" s="233" t="s">
        <v>147</v>
      </c>
      <c r="E124" s="39"/>
      <c r="F124" s="234" t="s">
        <v>148</v>
      </c>
      <c r="G124" s="39"/>
      <c r="H124" s="39"/>
      <c r="I124" s="235"/>
      <c r="J124" s="39"/>
      <c r="K124" s="39"/>
      <c r="L124" s="43"/>
      <c r="M124" s="236"/>
      <c r="N124" s="23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147</v>
      </c>
      <c r="AU124" s="16" t="s">
        <v>83</v>
      </c>
    </row>
    <row r="125" s="2" customFormat="1" ht="16.5" customHeight="1">
      <c r="A125" s="37"/>
      <c r="B125" s="38"/>
      <c r="C125" s="219" t="s">
        <v>90</v>
      </c>
      <c r="D125" s="219" t="s">
        <v>141</v>
      </c>
      <c r="E125" s="220" t="s">
        <v>149</v>
      </c>
      <c r="F125" s="221" t="s">
        <v>150</v>
      </c>
      <c r="G125" s="222" t="s">
        <v>144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41</v>
      </c>
      <c r="O125" s="90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145</v>
      </c>
      <c r="AT125" s="231" t="s">
        <v>141</v>
      </c>
      <c r="AU125" s="231" t="s">
        <v>83</v>
      </c>
      <c r="AY125" s="16" t="s">
        <v>140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83</v>
      </c>
      <c r="BK125" s="232">
        <f>ROUND(I125*H125,2)</f>
        <v>0</v>
      </c>
      <c r="BL125" s="16" t="s">
        <v>145</v>
      </c>
      <c r="BM125" s="231" t="s">
        <v>151</v>
      </c>
    </row>
    <row r="126" s="2" customFormat="1">
      <c r="A126" s="37"/>
      <c r="B126" s="38"/>
      <c r="C126" s="39"/>
      <c r="D126" s="233" t="s">
        <v>147</v>
      </c>
      <c r="E126" s="39"/>
      <c r="F126" s="234" t="s">
        <v>152</v>
      </c>
      <c r="G126" s="39"/>
      <c r="H126" s="39"/>
      <c r="I126" s="235"/>
      <c r="J126" s="39"/>
      <c r="K126" s="39"/>
      <c r="L126" s="43"/>
      <c r="M126" s="236"/>
      <c r="N126" s="237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83</v>
      </c>
    </row>
    <row r="127" s="2" customFormat="1" ht="16.5" customHeight="1">
      <c r="A127" s="37"/>
      <c r="B127" s="38"/>
      <c r="C127" s="219" t="s">
        <v>153</v>
      </c>
      <c r="D127" s="219" t="s">
        <v>141</v>
      </c>
      <c r="E127" s="220" t="s">
        <v>154</v>
      </c>
      <c r="F127" s="221" t="s">
        <v>155</v>
      </c>
      <c r="G127" s="222" t="s">
        <v>144</v>
      </c>
      <c r="H127" s="223">
        <v>1</v>
      </c>
      <c r="I127" s="224"/>
      <c r="J127" s="225">
        <f>ROUND(I127*H127,2)</f>
        <v>0</v>
      </c>
      <c r="K127" s="226"/>
      <c r="L127" s="43"/>
      <c r="M127" s="227" t="s">
        <v>1</v>
      </c>
      <c r="N127" s="228" t="s">
        <v>41</v>
      </c>
      <c r="O127" s="90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145</v>
      </c>
      <c r="AT127" s="231" t="s">
        <v>141</v>
      </c>
      <c r="AU127" s="231" t="s">
        <v>83</v>
      </c>
      <c r="AY127" s="16" t="s">
        <v>140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83</v>
      </c>
      <c r="BK127" s="232">
        <f>ROUND(I127*H127,2)</f>
        <v>0</v>
      </c>
      <c r="BL127" s="16" t="s">
        <v>145</v>
      </c>
      <c r="BM127" s="231" t="s">
        <v>156</v>
      </c>
    </row>
    <row r="128" s="2" customFormat="1">
      <c r="A128" s="37"/>
      <c r="B128" s="38"/>
      <c r="C128" s="39"/>
      <c r="D128" s="233" t="s">
        <v>147</v>
      </c>
      <c r="E128" s="39"/>
      <c r="F128" s="234" t="s">
        <v>157</v>
      </c>
      <c r="G128" s="39"/>
      <c r="H128" s="39"/>
      <c r="I128" s="235"/>
      <c r="J128" s="39"/>
      <c r="K128" s="39"/>
      <c r="L128" s="43"/>
      <c r="M128" s="236"/>
      <c r="N128" s="23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147</v>
      </c>
      <c r="AU128" s="16" t="s">
        <v>83</v>
      </c>
    </row>
    <row r="129" s="2" customFormat="1" ht="16.5" customHeight="1">
      <c r="A129" s="37"/>
      <c r="B129" s="38"/>
      <c r="C129" s="219" t="s">
        <v>139</v>
      </c>
      <c r="D129" s="219" t="s">
        <v>141</v>
      </c>
      <c r="E129" s="220" t="s">
        <v>158</v>
      </c>
      <c r="F129" s="221" t="s">
        <v>159</v>
      </c>
      <c r="G129" s="222" t="s">
        <v>144</v>
      </c>
      <c r="H129" s="223">
        <v>1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145</v>
      </c>
      <c r="AT129" s="231" t="s">
        <v>141</v>
      </c>
      <c r="AU129" s="231" t="s">
        <v>83</v>
      </c>
      <c r="AY129" s="16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83</v>
      </c>
      <c r="BK129" s="232">
        <f>ROUND(I129*H129,2)</f>
        <v>0</v>
      </c>
      <c r="BL129" s="16" t="s">
        <v>145</v>
      </c>
      <c r="BM129" s="231" t="s">
        <v>160</v>
      </c>
    </row>
    <row r="130" s="2" customFormat="1">
      <c r="A130" s="37"/>
      <c r="B130" s="38"/>
      <c r="C130" s="39"/>
      <c r="D130" s="233" t="s">
        <v>147</v>
      </c>
      <c r="E130" s="39"/>
      <c r="F130" s="234" t="s">
        <v>161</v>
      </c>
      <c r="G130" s="39"/>
      <c r="H130" s="39"/>
      <c r="I130" s="235"/>
      <c r="J130" s="39"/>
      <c r="K130" s="39"/>
      <c r="L130" s="43"/>
      <c r="M130" s="236"/>
      <c r="N130" s="23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147</v>
      </c>
      <c r="AU130" s="16" t="s">
        <v>83</v>
      </c>
    </row>
    <row r="131" s="2" customFormat="1" ht="16.5" customHeight="1">
      <c r="A131" s="37"/>
      <c r="B131" s="38"/>
      <c r="C131" s="219" t="s">
        <v>162</v>
      </c>
      <c r="D131" s="219" t="s">
        <v>141</v>
      </c>
      <c r="E131" s="220" t="s">
        <v>163</v>
      </c>
      <c r="F131" s="221" t="s">
        <v>164</v>
      </c>
      <c r="G131" s="222" t="s">
        <v>144</v>
      </c>
      <c r="H131" s="223">
        <v>1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41</v>
      </c>
      <c r="O131" s="90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145</v>
      </c>
      <c r="AT131" s="231" t="s">
        <v>141</v>
      </c>
      <c r="AU131" s="231" t="s">
        <v>83</v>
      </c>
      <c r="AY131" s="16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83</v>
      </c>
      <c r="BK131" s="232">
        <f>ROUND(I131*H131,2)</f>
        <v>0</v>
      </c>
      <c r="BL131" s="16" t="s">
        <v>145</v>
      </c>
      <c r="BM131" s="231" t="s">
        <v>165</v>
      </c>
    </row>
    <row r="132" s="2" customFormat="1">
      <c r="A132" s="37"/>
      <c r="B132" s="38"/>
      <c r="C132" s="39"/>
      <c r="D132" s="233" t="s">
        <v>147</v>
      </c>
      <c r="E132" s="39"/>
      <c r="F132" s="234" t="s">
        <v>164</v>
      </c>
      <c r="G132" s="39"/>
      <c r="H132" s="39"/>
      <c r="I132" s="235"/>
      <c r="J132" s="39"/>
      <c r="K132" s="39"/>
      <c r="L132" s="43"/>
      <c r="M132" s="236"/>
      <c r="N132" s="23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83</v>
      </c>
    </row>
    <row r="133" s="2" customFormat="1" ht="16.5" customHeight="1">
      <c r="A133" s="37"/>
      <c r="B133" s="38"/>
      <c r="C133" s="219" t="s">
        <v>166</v>
      </c>
      <c r="D133" s="219" t="s">
        <v>141</v>
      </c>
      <c r="E133" s="220" t="s">
        <v>167</v>
      </c>
      <c r="F133" s="221" t="s">
        <v>168</v>
      </c>
      <c r="G133" s="222" t="s">
        <v>169</v>
      </c>
      <c r="H133" s="223">
        <v>1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41</v>
      </c>
      <c r="O133" s="90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145</v>
      </c>
      <c r="AT133" s="231" t="s">
        <v>141</v>
      </c>
      <c r="AU133" s="231" t="s">
        <v>83</v>
      </c>
      <c r="AY133" s="16" t="s">
        <v>140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83</v>
      </c>
      <c r="BK133" s="232">
        <f>ROUND(I133*H133,2)</f>
        <v>0</v>
      </c>
      <c r="BL133" s="16" t="s">
        <v>145</v>
      </c>
      <c r="BM133" s="231" t="s">
        <v>170</v>
      </c>
    </row>
    <row r="134" s="2" customFormat="1">
      <c r="A134" s="37"/>
      <c r="B134" s="38"/>
      <c r="C134" s="39"/>
      <c r="D134" s="233" t="s">
        <v>147</v>
      </c>
      <c r="E134" s="39"/>
      <c r="F134" s="234" t="s">
        <v>171</v>
      </c>
      <c r="G134" s="39"/>
      <c r="H134" s="39"/>
      <c r="I134" s="235"/>
      <c r="J134" s="39"/>
      <c r="K134" s="39"/>
      <c r="L134" s="43"/>
      <c r="M134" s="236"/>
      <c r="N134" s="23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83</v>
      </c>
    </row>
    <row r="135" s="2" customFormat="1" ht="16.5" customHeight="1">
      <c r="A135" s="37"/>
      <c r="B135" s="38"/>
      <c r="C135" s="219" t="s">
        <v>172</v>
      </c>
      <c r="D135" s="219" t="s">
        <v>141</v>
      </c>
      <c r="E135" s="220" t="s">
        <v>173</v>
      </c>
      <c r="F135" s="221" t="s">
        <v>174</v>
      </c>
      <c r="G135" s="222" t="s">
        <v>169</v>
      </c>
      <c r="H135" s="223">
        <v>1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145</v>
      </c>
      <c r="AT135" s="231" t="s">
        <v>141</v>
      </c>
      <c r="AU135" s="231" t="s">
        <v>83</v>
      </c>
      <c r="AY135" s="16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145</v>
      </c>
      <c r="BM135" s="231" t="s">
        <v>175</v>
      </c>
    </row>
    <row r="136" s="2" customFormat="1">
      <c r="A136" s="37"/>
      <c r="B136" s="38"/>
      <c r="C136" s="39"/>
      <c r="D136" s="233" t="s">
        <v>147</v>
      </c>
      <c r="E136" s="39"/>
      <c r="F136" s="234" t="s">
        <v>174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147</v>
      </c>
      <c r="AU136" s="16" t="s">
        <v>83</v>
      </c>
    </row>
    <row r="137" s="2" customFormat="1" ht="16.5" customHeight="1">
      <c r="A137" s="37"/>
      <c r="B137" s="38"/>
      <c r="C137" s="219" t="s">
        <v>176</v>
      </c>
      <c r="D137" s="219" t="s">
        <v>141</v>
      </c>
      <c r="E137" s="220" t="s">
        <v>177</v>
      </c>
      <c r="F137" s="221" t="s">
        <v>178</v>
      </c>
      <c r="G137" s="222" t="s">
        <v>169</v>
      </c>
      <c r="H137" s="223">
        <v>1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41</v>
      </c>
      <c r="O137" s="90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145</v>
      </c>
      <c r="AT137" s="231" t="s">
        <v>141</v>
      </c>
      <c r="AU137" s="231" t="s">
        <v>83</v>
      </c>
      <c r="AY137" s="16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83</v>
      </c>
      <c r="BK137" s="232">
        <f>ROUND(I137*H137,2)</f>
        <v>0</v>
      </c>
      <c r="BL137" s="16" t="s">
        <v>145</v>
      </c>
      <c r="BM137" s="231" t="s">
        <v>179</v>
      </c>
    </row>
    <row r="138" s="2" customFormat="1">
      <c r="A138" s="37"/>
      <c r="B138" s="38"/>
      <c r="C138" s="39"/>
      <c r="D138" s="233" t="s">
        <v>147</v>
      </c>
      <c r="E138" s="39"/>
      <c r="F138" s="234" t="s">
        <v>178</v>
      </c>
      <c r="G138" s="39"/>
      <c r="H138" s="39"/>
      <c r="I138" s="235"/>
      <c r="J138" s="39"/>
      <c r="K138" s="39"/>
      <c r="L138" s="43"/>
      <c r="M138" s="236"/>
      <c r="N138" s="23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147</v>
      </c>
      <c r="AU138" s="16" t="s">
        <v>83</v>
      </c>
    </row>
    <row r="139" s="2" customFormat="1" ht="16.5" customHeight="1">
      <c r="A139" s="37"/>
      <c r="B139" s="38"/>
      <c r="C139" s="219" t="s">
        <v>180</v>
      </c>
      <c r="D139" s="219" t="s">
        <v>141</v>
      </c>
      <c r="E139" s="220" t="s">
        <v>181</v>
      </c>
      <c r="F139" s="221" t="s">
        <v>182</v>
      </c>
      <c r="G139" s="222" t="s">
        <v>169</v>
      </c>
      <c r="H139" s="223">
        <v>1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41</v>
      </c>
      <c r="O139" s="90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145</v>
      </c>
      <c r="AT139" s="231" t="s">
        <v>141</v>
      </c>
      <c r="AU139" s="231" t="s">
        <v>83</v>
      </c>
      <c r="AY139" s="16" t="s">
        <v>140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83</v>
      </c>
      <c r="BK139" s="232">
        <f>ROUND(I139*H139,2)</f>
        <v>0</v>
      </c>
      <c r="BL139" s="16" t="s">
        <v>145</v>
      </c>
      <c r="BM139" s="231" t="s">
        <v>183</v>
      </c>
    </row>
    <row r="140" s="2" customFormat="1">
      <c r="A140" s="37"/>
      <c r="B140" s="38"/>
      <c r="C140" s="39"/>
      <c r="D140" s="233" t="s">
        <v>147</v>
      </c>
      <c r="E140" s="39"/>
      <c r="F140" s="234" t="s">
        <v>182</v>
      </c>
      <c r="G140" s="39"/>
      <c r="H140" s="39"/>
      <c r="I140" s="235"/>
      <c r="J140" s="39"/>
      <c r="K140" s="39"/>
      <c r="L140" s="43"/>
      <c r="M140" s="236"/>
      <c r="N140" s="23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147</v>
      </c>
      <c r="AU140" s="16" t="s">
        <v>83</v>
      </c>
    </row>
    <row r="141" s="2" customFormat="1" ht="16.5" customHeight="1">
      <c r="A141" s="37"/>
      <c r="B141" s="38"/>
      <c r="C141" s="219" t="s">
        <v>184</v>
      </c>
      <c r="D141" s="219" t="s">
        <v>141</v>
      </c>
      <c r="E141" s="220" t="s">
        <v>185</v>
      </c>
      <c r="F141" s="221" t="s">
        <v>186</v>
      </c>
      <c r="G141" s="222" t="s">
        <v>187</v>
      </c>
      <c r="H141" s="223">
        <v>1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145</v>
      </c>
      <c r="AT141" s="231" t="s">
        <v>141</v>
      </c>
      <c r="AU141" s="231" t="s">
        <v>83</v>
      </c>
      <c r="AY141" s="16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145</v>
      </c>
      <c r="BM141" s="231" t="s">
        <v>188</v>
      </c>
    </row>
    <row r="142" s="2" customFormat="1">
      <c r="A142" s="37"/>
      <c r="B142" s="38"/>
      <c r="C142" s="39"/>
      <c r="D142" s="233" t="s">
        <v>147</v>
      </c>
      <c r="E142" s="39"/>
      <c r="F142" s="234" t="s">
        <v>186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147</v>
      </c>
      <c r="AU142" s="16" t="s">
        <v>83</v>
      </c>
    </row>
    <row r="143" s="2" customFormat="1" ht="24.15" customHeight="1">
      <c r="A143" s="37"/>
      <c r="B143" s="38"/>
      <c r="C143" s="219" t="s">
        <v>189</v>
      </c>
      <c r="D143" s="219" t="s">
        <v>141</v>
      </c>
      <c r="E143" s="220" t="s">
        <v>190</v>
      </c>
      <c r="F143" s="221" t="s">
        <v>191</v>
      </c>
      <c r="G143" s="222" t="s">
        <v>169</v>
      </c>
      <c r="H143" s="223">
        <v>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145</v>
      </c>
      <c r="AT143" s="231" t="s">
        <v>141</v>
      </c>
      <c r="AU143" s="231" t="s">
        <v>83</v>
      </c>
      <c r="AY143" s="16" t="s">
        <v>140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83</v>
      </c>
      <c r="BK143" s="232">
        <f>ROUND(I143*H143,2)</f>
        <v>0</v>
      </c>
      <c r="BL143" s="16" t="s">
        <v>145</v>
      </c>
      <c r="BM143" s="231" t="s">
        <v>192</v>
      </c>
    </row>
    <row r="144" s="2" customFormat="1">
      <c r="A144" s="37"/>
      <c r="B144" s="38"/>
      <c r="C144" s="39"/>
      <c r="D144" s="233" t="s">
        <v>147</v>
      </c>
      <c r="E144" s="39"/>
      <c r="F144" s="234" t="s">
        <v>193</v>
      </c>
      <c r="G144" s="39"/>
      <c r="H144" s="39"/>
      <c r="I144" s="235"/>
      <c r="J144" s="39"/>
      <c r="K144" s="39"/>
      <c r="L144" s="43"/>
      <c r="M144" s="236"/>
      <c r="N144" s="23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83</v>
      </c>
    </row>
    <row r="145" s="2" customFormat="1" ht="16.5" customHeight="1">
      <c r="A145" s="37"/>
      <c r="B145" s="38"/>
      <c r="C145" s="219" t="s">
        <v>194</v>
      </c>
      <c r="D145" s="219" t="s">
        <v>141</v>
      </c>
      <c r="E145" s="220" t="s">
        <v>195</v>
      </c>
      <c r="F145" s="221" t="s">
        <v>196</v>
      </c>
      <c r="G145" s="222" t="s">
        <v>169</v>
      </c>
      <c r="H145" s="223">
        <v>1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145</v>
      </c>
      <c r="AT145" s="231" t="s">
        <v>141</v>
      </c>
      <c r="AU145" s="231" t="s">
        <v>83</v>
      </c>
      <c r="AY145" s="16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145</v>
      </c>
      <c r="BM145" s="231" t="s">
        <v>197</v>
      </c>
    </row>
    <row r="146" s="2" customFormat="1">
      <c r="A146" s="37"/>
      <c r="B146" s="38"/>
      <c r="C146" s="39"/>
      <c r="D146" s="233" t="s">
        <v>147</v>
      </c>
      <c r="E146" s="39"/>
      <c r="F146" s="234" t="s">
        <v>198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83</v>
      </c>
    </row>
    <row r="147" s="2" customFormat="1" ht="16.5" customHeight="1">
      <c r="A147" s="37"/>
      <c r="B147" s="38"/>
      <c r="C147" s="219" t="s">
        <v>199</v>
      </c>
      <c r="D147" s="219" t="s">
        <v>141</v>
      </c>
      <c r="E147" s="220" t="s">
        <v>200</v>
      </c>
      <c r="F147" s="221" t="s">
        <v>201</v>
      </c>
      <c r="G147" s="222" t="s">
        <v>144</v>
      </c>
      <c r="H147" s="223">
        <v>1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145</v>
      </c>
      <c r="AT147" s="231" t="s">
        <v>141</v>
      </c>
      <c r="AU147" s="231" t="s">
        <v>83</v>
      </c>
      <c r="AY147" s="16" t="s">
        <v>140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83</v>
      </c>
      <c r="BK147" s="232">
        <f>ROUND(I147*H147,2)</f>
        <v>0</v>
      </c>
      <c r="BL147" s="16" t="s">
        <v>145</v>
      </c>
      <c r="BM147" s="231" t="s">
        <v>202</v>
      </c>
    </row>
    <row r="148" s="2" customFormat="1">
      <c r="A148" s="37"/>
      <c r="B148" s="38"/>
      <c r="C148" s="39"/>
      <c r="D148" s="233" t="s">
        <v>147</v>
      </c>
      <c r="E148" s="39"/>
      <c r="F148" s="234" t="s">
        <v>203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83</v>
      </c>
    </row>
    <row r="149" s="2" customFormat="1" ht="16.5" customHeight="1">
      <c r="A149" s="37"/>
      <c r="B149" s="38"/>
      <c r="C149" s="219" t="s">
        <v>204</v>
      </c>
      <c r="D149" s="219" t="s">
        <v>141</v>
      </c>
      <c r="E149" s="220" t="s">
        <v>205</v>
      </c>
      <c r="F149" s="221" t="s">
        <v>206</v>
      </c>
      <c r="G149" s="222" t="s">
        <v>144</v>
      </c>
      <c r="H149" s="223">
        <v>1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145</v>
      </c>
      <c r="AT149" s="231" t="s">
        <v>141</v>
      </c>
      <c r="AU149" s="231" t="s">
        <v>83</v>
      </c>
      <c r="AY149" s="16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145</v>
      </c>
      <c r="BM149" s="231" t="s">
        <v>207</v>
      </c>
    </row>
    <row r="150" s="2" customFormat="1">
      <c r="A150" s="37"/>
      <c r="B150" s="38"/>
      <c r="C150" s="39"/>
      <c r="D150" s="233" t="s">
        <v>147</v>
      </c>
      <c r="E150" s="39"/>
      <c r="F150" s="234" t="s">
        <v>208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83</v>
      </c>
    </row>
    <row r="151" s="2" customFormat="1" ht="16.5" customHeight="1">
      <c r="A151" s="37"/>
      <c r="B151" s="38"/>
      <c r="C151" s="219" t="s">
        <v>8</v>
      </c>
      <c r="D151" s="219" t="s">
        <v>141</v>
      </c>
      <c r="E151" s="220" t="s">
        <v>209</v>
      </c>
      <c r="F151" s="221" t="s">
        <v>210</v>
      </c>
      <c r="G151" s="222" t="s">
        <v>144</v>
      </c>
      <c r="H151" s="223">
        <v>1</v>
      </c>
      <c r="I151" s="224"/>
      <c r="J151" s="225">
        <f>ROUND(I151*H151,2)</f>
        <v>0</v>
      </c>
      <c r="K151" s="226"/>
      <c r="L151" s="43"/>
      <c r="M151" s="227" t="s">
        <v>1</v>
      </c>
      <c r="N151" s="228" t="s">
        <v>41</v>
      </c>
      <c r="O151" s="90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145</v>
      </c>
      <c r="AT151" s="231" t="s">
        <v>141</v>
      </c>
      <c r="AU151" s="231" t="s">
        <v>83</v>
      </c>
      <c r="AY151" s="16" t="s">
        <v>140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83</v>
      </c>
      <c r="BK151" s="232">
        <f>ROUND(I151*H151,2)</f>
        <v>0</v>
      </c>
      <c r="BL151" s="16" t="s">
        <v>145</v>
      </c>
      <c r="BM151" s="231" t="s">
        <v>211</v>
      </c>
    </row>
    <row r="152" s="2" customFormat="1">
      <c r="A152" s="37"/>
      <c r="B152" s="38"/>
      <c r="C152" s="39"/>
      <c r="D152" s="233" t="s">
        <v>147</v>
      </c>
      <c r="E152" s="39"/>
      <c r="F152" s="234" t="s">
        <v>212</v>
      </c>
      <c r="G152" s="39"/>
      <c r="H152" s="39"/>
      <c r="I152" s="235"/>
      <c r="J152" s="39"/>
      <c r="K152" s="39"/>
      <c r="L152" s="43"/>
      <c r="M152" s="238"/>
      <c r="N152" s="239"/>
      <c r="O152" s="240"/>
      <c r="P152" s="240"/>
      <c r="Q152" s="240"/>
      <c r="R152" s="240"/>
      <c r="S152" s="240"/>
      <c r="T152" s="24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147</v>
      </c>
      <c r="AU152" s="16" t="s">
        <v>83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WRd2o8NDEw4fjBHdjuRUXHKZrHuJplIhE+spLL6D3DfGoJY1OpMwxU3AW9RLsSK5Fq2fgsIrTiPink49L2ABvg==" hashValue="0ElWv50vC74Ub5NJ6p85DGUzsTWP2SE4L3uvpxYEoVAY+7AT2oqjX//NT/c+qqTtO7w0fTQA1bTrjLtF1/bCEw==" algorithmName="SHA-512" password="CC35"/>
  <autoFilter ref="C120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213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214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ROUND((SUM(BE123:BE165)),  2)</f>
        <v>0</v>
      </c>
      <c r="G35" s="37"/>
      <c r="H35" s="37"/>
      <c r="I35" s="163">
        <v>0.20999999999999999</v>
      </c>
      <c r="J35" s="162">
        <f>ROUND(((SUM(BE123:BE165))*I35),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ROUND((SUM(BF123:BF165)),  2)</f>
        <v>0</v>
      </c>
      <c r="G36" s="37"/>
      <c r="H36" s="37"/>
      <c r="I36" s="163">
        <v>0.14999999999999999</v>
      </c>
      <c r="J36" s="162">
        <f>ROUND(((SUM(BF123:BF165))*I36),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ROUND((SUM(BG123:BG165)),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ROUND((SUM(BH123:BH165)),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ROUND((SUM(BI123:BI165)),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001 - Odstranění nánosů ze dna toku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J125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217</v>
      </c>
      <c r="E101" s="244"/>
      <c r="F101" s="244"/>
      <c r="G101" s="244"/>
      <c r="H101" s="244"/>
      <c r="I101" s="244"/>
      <c r="J101" s="245">
        <f>J163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DVT Třebůvka, Dlouhá Loučka, ř.km 42,800 – 45,750 a LB přítok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213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001 - Odstranění nánosů ze dna toku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20. 3. 2025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>Povodí Moravy, s.p.</v>
      </c>
      <c r="G119" s="39"/>
      <c r="H119" s="39"/>
      <c r="I119" s="31" t="s">
        <v>32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125</v>
      </c>
      <c r="D122" s="196" t="s">
        <v>61</v>
      </c>
      <c r="E122" s="196" t="s">
        <v>57</v>
      </c>
      <c r="F122" s="196" t="s">
        <v>58</v>
      </c>
      <c r="G122" s="196" t="s">
        <v>126</v>
      </c>
      <c r="H122" s="196" t="s">
        <v>127</v>
      </c>
      <c r="I122" s="196" t="s">
        <v>128</v>
      </c>
      <c r="J122" s="197" t="s">
        <v>121</v>
      </c>
      <c r="K122" s="198" t="s">
        <v>129</v>
      </c>
      <c r="L122" s="199"/>
      <c r="M122" s="99" t="s">
        <v>1</v>
      </c>
      <c r="N122" s="100" t="s">
        <v>40</v>
      </c>
      <c r="O122" s="100" t="s">
        <v>130</v>
      </c>
      <c r="P122" s="100" t="s">
        <v>131</v>
      </c>
      <c r="Q122" s="100" t="s">
        <v>132</v>
      </c>
      <c r="R122" s="100" t="s">
        <v>133</v>
      </c>
      <c r="S122" s="100" t="s">
        <v>134</v>
      </c>
      <c r="T122" s="101" t="s">
        <v>135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136</v>
      </c>
      <c r="D123" s="39"/>
      <c r="E123" s="39"/>
      <c r="F123" s="39"/>
      <c r="G123" s="39"/>
      <c r="H123" s="39"/>
      <c r="I123" s="39"/>
      <c r="J123" s="200">
        <f>BK123</f>
        <v>0</v>
      </c>
      <c r="K123" s="39"/>
      <c r="L123" s="43"/>
      <c r="M123" s="102"/>
      <c r="N123" s="201"/>
      <c r="O123" s="103"/>
      <c r="P123" s="202">
        <f>P124</f>
        <v>0</v>
      </c>
      <c r="Q123" s="103"/>
      <c r="R123" s="202">
        <f>R124</f>
        <v>0.17339060000000001</v>
      </c>
      <c r="S123" s="103"/>
      <c r="T123" s="20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85</v>
      </c>
      <c r="BK123" s="204">
        <f>BK124</f>
        <v>0</v>
      </c>
    </row>
    <row r="124" s="11" customFormat="1" ht="25.92" customHeight="1">
      <c r="A124" s="11"/>
      <c r="B124" s="205"/>
      <c r="C124" s="206"/>
      <c r="D124" s="207" t="s">
        <v>75</v>
      </c>
      <c r="E124" s="208" t="s">
        <v>218</v>
      </c>
      <c r="F124" s="208" t="s">
        <v>219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P125+P163</f>
        <v>0</v>
      </c>
      <c r="Q124" s="213"/>
      <c r="R124" s="214">
        <f>R125+R163</f>
        <v>0.17339060000000001</v>
      </c>
      <c r="S124" s="213"/>
      <c r="T124" s="215">
        <f>T125+T163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83</v>
      </c>
      <c r="AT124" s="217" t="s">
        <v>75</v>
      </c>
      <c r="AU124" s="217" t="s">
        <v>76</v>
      </c>
      <c r="AY124" s="216" t="s">
        <v>140</v>
      </c>
      <c r="BK124" s="218">
        <f>BK125+BK163</f>
        <v>0</v>
      </c>
    </row>
    <row r="125" s="11" customFormat="1" ht="22.8" customHeight="1">
      <c r="A125" s="11"/>
      <c r="B125" s="205"/>
      <c r="C125" s="206"/>
      <c r="D125" s="207" t="s">
        <v>75</v>
      </c>
      <c r="E125" s="247" t="s">
        <v>83</v>
      </c>
      <c r="F125" s="247" t="s">
        <v>220</v>
      </c>
      <c r="G125" s="206"/>
      <c r="H125" s="206"/>
      <c r="I125" s="209"/>
      <c r="J125" s="248">
        <f>BK125</f>
        <v>0</v>
      </c>
      <c r="K125" s="206"/>
      <c r="L125" s="211"/>
      <c r="M125" s="212"/>
      <c r="N125" s="213"/>
      <c r="O125" s="213"/>
      <c r="P125" s="214">
        <f>SUM(P126:P162)</f>
        <v>0</v>
      </c>
      <c r="Q125" s="213"/>
      <c r="R125" s="214">
        <f>SUM(R126:R162)</f>
        <v>0.17339060000000001</v>
      </c>
      <c r="S125" s="213"/>
      <c r="T125" s="215">
        <f>SUM(T126:T162)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6" t="s">
        <v>139</v>
      </c>
      <c r="AT125" s="217" t="s">
        <v>75</v>
      </c>
      <c r="AU125" s="217" t="s">
        <v>83</v>
      </c>
      <c r="AY125" s="216" t="s">
        <v>140</v>
      </c>
      <c r="BK125" s="218">
        <f>SUM(BK126:BK162)</f>
        <v>0</v>
      </c>
    </row>
    <row r="126" s="2" customFormat="1" ht="21.75" customHeight="1">
      <c r="A126" s="37"/>
      <c r="B126" s="38"/>
      <c r="C126" s="219" t="s">
        <v>83</v>
      </c>
      <c r="D126" s="219" t="s">
        <v>141</v>
      </c>
      <c r="E126" s="220" t="s">
        <v>221</v>
      </c>
      <c r="F126" s="221" t="s">
        <v>222</v>
      </c>
      <c r="G126" s="222" t="s">
        <v>223</v>
      </c>
      <c r="H126" s="223">
        <v>3387.71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41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141</v>
      </c>
      <c r="AU126" s="231" t="s">
        <v>90</v>
      </c>
      <c r="AY126" s="16" t="s">
        <v>140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139</v>
      </c>
      <c r="BM126" s="231" t="s">
        <v>224</v>
      </c>
    </row>
    <row r="127" s="2" customFormat="1">
      <c r="A127" s="37"/>
      <c r="B127" s="38"/>
      <c r="C127" s="39"/>
      <c r="D127" s="233" t="s">
        <v>147</v>
      </c>
      <c r="E127" s="39"/>
      <c r="F127" s="234" t="s">
        <v>225</v>
      </c>
      <c r="G127" s="39"/>
      <c r="H127" s="39"/>
      <c r="I127" s="235"/>
      <c r="J127" s="39"/>
      <c r="K127" s="39"/>
      <c r="L127" s="43"/>
      <c r="M127" s="236"/>
      <c r="N127" s="237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90</v>
      </c>
    </row>
    <row r="128" s="2" customFormat="1">
      <c r="A128" s="37"/>
      <c r="B128" s="38"/>
      <c r="C128" s="39"/>
      <c r="D128" s="233" t="s">
        <v>226</v>
      </c>
      <c r="E128" s="39"/>
      <c r="F128" s="249" t="s">
        <v>227</v>
      </c>
      <c r="G128" s="39"/>
      <c r="H128" s="39"/>
      <c r="I128" s="235"/>
      <c r="J128" s="39"/>
      <c r="K128" s="39"/>
      <c r="L128" s="43"/>
      <c r="M128" s="236"/>
      <c r="N128" s="23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226</v>
      </c>
      <c r="AU128" s="16" t="s">
        <v>90</v>
      </c>
    </row>
    <row r="129" s="13" customFormat="1">
      <c r="A129" s="13"/>
      <c r="B129" s="250"/>
      <c r="C129" s="251"/>
      <c r="D129" s="233" t="s">
        <v>228</v>
      </c>
      <c r="E129" s="252" t="s">
        <v>1</v>
      </c>
      <c r="F129" s="253" t="s">
        <v>229</v>
      </c>
      <c r="G129" s="251"/>
      <c r="H129" s="254">
        <v>3387.71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228</v>
      </c>
      <c r="AU129" s="260" t="s">
        <v>90</v>
      </c>
      <c r="AV129" s="13" t="s">
        <v>90</v>
      </c>
      <c r="AW129" s="13" t="s">
        <v>33</v>
      </c>
      <c r="AX129" s="13" t="s">
        <v>83</v>
      </c>
      <c r="AY129" s="260" t="s">
        <v>140</v>
      </c>
    </row>
    <row r="130" s="2" customFormat="1" ht="21.75" customHeight="1">
      <c r="A130" s="37"/>
      <c r="B130" s="38"/>
      <c r="C130" s="219" t="s">
        <v>90</v>
      </c>
      <c r="D130" s="219" t="s">
        <v>141</v>
      </c>
      <c r="E130" s="220" t="s">
        <v>230</v>
      </c>
      <c r="F130" s="221" t="s">
        <v>231</v>
      </c>
      <c r="G130" s="222" t="s">
        <v>223</v>
      </c>
      <c r="H130" s="223">
        <v>3128.3000000000002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141</v>
      </c>
      <c r="AU130" s="231" t="s">
        <v>90</v>
      </c>
      <c r="AY130" s="16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139</v>
      </c>
      <c r="BM130" s="231" t="s">
        <v>232</v>
      </c>
    </row>
    <row r="131" s="2" customFormat="1">
      <c r="A131" s="37"/>
      <c r="B131" s="38"/>
      <c r="C131" s="39"/>
      <c r="D131" s="233" t="s">
        <v>147</v>
      </c>
      <c r="E131" s="39"/>
      <c r="F131" s="234" t="s">
        <v>233</v>
      </c>
      <c r="G131" s="39"/>
      <c r="H131" s="39"/>
      <c r="I131" s="235"/>
      <c r="J131" s="39"/>
      <c r="K131" s="39"/>
      <c r="L131" s="43"/>
      <c r="M131" s="236"/>
      <c r="N131" s="23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90</v>
      </c>
    </row>
    <row r="132" s="2" customFormat="1">
      <c r="A132" s="37"/>
      <c r="B132" s="38"/>
      <c r="C132" s="39"/>
      <c r="D132" s="233" t="s">
        <v>226</v>
      </c>
      <c r="E132" s="39"/>
      <c r="F132" s="249" t="s">
        <v>234</v>
      </c>
      <c r="G132" s="39"/>
      <c r="H132" s="39"/>
      <c r="I132" s="235"/>
      <c r="J132" s="39"/>
      <c r="K132" s="39"/>
      <c r="L132" s="43"/>
      <c r="M132" s="236"/>
      <c r="N132" s="23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226</v>
      </c>
      <c r="AU132" s="16" t="s">
        <v>90</v>
      </c>
    </row>
    <row r="133" s="13" customFormat="1">
      <c r="A133" s="13"/>
      <c r="B133" s="250"/>
      <c r="C133" s="251"/>
      <c r="D133" s="233" t="s">
        <v>228</v>
      </c>
      <c r="E133" s="252" t="s">
        <v>1</v>
      </c>
      <c r="F133" s="253" t="s">
        <v>235</v>
      </c>
      <c r="G133" s="251"/>
      <c r="H133" s="254">
        <v>3128.3000000000002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228</v>
      </c>
      <c r="AU133" s="260" t="s">
        <v>90</v>
      </c>
      <c r="AV133" s="13" t="s">
        <v>90</v>
      </c>
      <c r="AW133" s="13" t="s">
        <v>33</v>
      </c>
      <c r="AX133" s="13" t="s">
        <v>83</v>
      </c>
      <c r="AY133" s="260" t="s">
        <v>140</v>
      </c>
    </row>
    <row r="134" s="2" customFormat="1" ht="24.15" customHeight="1">
      <c r="A134" s="37"/>
      <c r="B134" s="38"/>
      <c r="C134" s="219" t="s">
        <v>153</v>
      </c>
      <c r="D134" s="219" t="s">
        <v>141</v>
      </c>
      <c r="E134" s="220" t="s">
        <v>236</v>
      </c>
      <c r="F134" s="221" t="s">
        <v>237</v>
      </c>
      <c r="G134" s="222" t="s">
        <v>223</v>
      </c>
      <c r="H134" s="223">
        <v>18769.799999999999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41</v>
      </c>
      <c r="O134" s="90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238</v>
      </c>
      <c r="AT134" s="231" t="s">
        <v>141</v>
      </c>
      <c r="AU134" s="231" t="s">
        <v>90</v>
      </c>
      <c r="AY134" s="16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83</v>
      </c>
      <c r="BK134" s="232">
        <f>ROUND(I134*H134,2)</f>
        <v>0</v>
      </c>
      <c r="BL134" s="16" t="s">
        <v>238</v>
      </c>
      <c r="BM134" s="231" t="s">
        <v>239</v>
      </c>
    </row>
    <row r="135" s="2" customFormat="1">
      <c r="A135" s="37"/>
      <c r="B135" s="38"/>
      <c r="C135" s="39"/>
      <c r="D135" s="233" t="s">
        <v>147</v>
      </c>
      <c r="E135" s="39"/>
      <c r="F135" s="234" t="s">
        <v>240</v>
      </c>
      <c r="G135" s="39"/>
      <c r="H135" s="39"/>
      <c r="I135" s="235"/>
      <c r="J135" s="39"/>
      <c r="K135" s="39"/>
      <c r="L135" s="43"/>
      <c r="M135" s="236"/>
      <c r="N135" s="23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90</v>
      </c>
    </row>
    <row r="136" s="13" customFormat="1">
      <c r="A136" s="13"/>
      <c r="B136" s="250"/>
      <c r="C136" s="251"/>
      <c r="D136" s="233" t="s">
        <v>228</v>
      </c>
      <c r="E136" s="252" t="s">
        <v>1</v>
      </c>
      <c r="F136" s="253" t="s">
        <v>241</v>
      </c>
      <c r="G136" s="251"/>
      <c r="H136" s="254">
        <v>18769.799999999999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228</v>
      </c>
      <c r="AU136" s="260" t="s">
        <v>90</v>
      </c>
      <c r="AV136" s="13" t="s">
        <v>90</v>
      </c>
      <c r="AW136" s="13" t="s">
        <v>33</v>
      </c>
      <c r="AX136" s="13" t="s">
        <v>83</v>
      </c>
      <c r="AY136" s="260" t="s">
        <v>140</v>
      </c>
    </row>
    <row r="137" s="2" customFormat="1" ht="16.5" customHeight="1">
      <c r="A137" s="37"/>
      <c r="B137" s="38"/>
      <c r="C137" s="219" t="s">
        <v>139</v>
      </c>
      <c r="D137" s="219" t="s">
        <v>141</v>
      </c>
      <c r="E137" s="220" t="s">
        <v>242</v>
      </c>
      <c r="F137" s="221" t="s">
        <v>243</v>
      </c>
      <c r="G137" s="222" t="s">
        <v>223</v>
      </c>
      <c r="H137" s="223">
        <v>846.92750000000001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41</v>
      </c>
      <c r="O137" s="90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238</v>
      </c>
      <c r="AT137" s="231" t="s">
        <v>141</v>
      </c>
      <c r="AU137" s="231" t="s">
        <v>90</v>
      </c>
      <c r="AY137" s="16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83</v>
      </c>
      <c r="BK137" s="232">
        <f>ROUND(I137*H137,2)</f>
        <v>0</v>
      </c>
      <c r="BL137" s="16" t="s">
        <v>238</v>
      </c>
      <c r="BM137" s="231" t="s">
        <v>244</v>
      </c>
    </row>
    <row r="138" s="2" customFormat="1">
      <c r="A138" s="37"/>
      <c r="B138" s="38"/>
      <c r="C138" s="39"/>
      <c r="D138" s="233" t="s">
        <v>147</v>
      </c>
      <c r="E138" s="39"/>
      <c r="F138" s="234" t="s">
        <v>245</v>
      </c>
      <c r="G138" s="39"/>
      <c r="H138" s="39"/>
      <c r="I138" s="235"/>
      <c r="J138" s="39"/>
      <c r="K138" s="39"/>
      <c r="L138" s="43"/>
      <c r="M138" s="236"/>
      <c r="N138" s="23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147</v>
      </c>
      <c r="AU138" s="16" t="s">
        <v>90</v>
      </c>
    </row>
    <row r="139" s="2" customFormat="1">
      <c r="A139" s="37"/>
      <c r="B139" s="38"/>
      <c r="C139" s="39"/>
      <c r="D139" s="233" t="s">
        <v>226</v>
      </c>
      <c r="E139" s="39"/>
      <c r="F139" s="249" t="s">
        <v>246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226</v>
      </c>
      <c r="AU139" s="16" t="s">
        <v>90</v>
      </c>
    </row>
    <row r="140" s="13" customFormat="1">
      <c r="A140" s="13"/>
      <c r="B140" s="250"/>
      <c r="C140" s="251"/>
      <c r="D140" s="233" t="s">
        <v>228</v>
      </c>
      <c r="E140" s="252" t="s">
        <v>1</v>
      </c>
      <c r="F140" s="253" t="s">
        <v>247</v>
      </c>
      <c r="G140" s="251"/>
      <c r="H140" s="254">
        <v>846.92750000000001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228</v>
      </c>
      <c r="AU140" s="260" t="s">
        <v>90</v>
      </c>
      <c r="AV140" s="13" t="s">
        <v>90</v>
      </c>
      <c r="AW140" s="13" t="s">
        <v>33</v>
      </c>
      <c r="AX140" s="13" t="s">
        <v>83</v>
      </c>
      <c r="AY140" s="260" t="s">
        <v>140</v>
      </c>
    </row>
    <row r="141" s="2" customFormat="1" ht="16.5" customHeight="1">
      <c r="A141" s="37"/>
      <c r="B141" s="38"/>
      <c r="C141" s="219" t="s">
        <v>162</v>
      </c>
      <c r="D141" s="219" t="s">
        <v>141</v>
      </c>
      <c r="E141" s="220" t="s">
        <v>248</v>
      </c>
      <c r="F141" s="221" t="s">
        <v>249</v>
      </c>
      <c r="G141" s="222" t="s">
        <v>223</v>
      </c>
      <c r="H141" s="223">
        <v>3128.3000000000002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141</v>
      </c>
      <c r="AU141" s="231" t="s">
        <v>90</v>
      </c>
      <c r="AY141" s="16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139</v>
      </c>
      <c r="BM141" s="231" t="s">
        <v>250</v>
      </c>
    </row>
    <row r="142" s="2" customFormat="1">
      <c r="A142" s="37"/>
      <c r="B142" s="38"/>
      <c r="C142" s="39"/>
      <c r="D142" s="233" t="s">
        <v>147</v>
      </c>
      <c r="E142" s="39"/>
      <c r="F142" s="234" t="s">
        <v>251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147</v>
      </c>
      <c r="AU142" s="16" t="s">
        <v>90</v>
      </c>
    </row>
    <row r="143" s="2" customFormat="1" ht="16.5" customHeight="1">
      <c r="A143" s="37"/>
      <c r="B143" s="38"/>
      <c r="C143" s="219" t="s">
        <v>166</v>
      </c>
      <c r="D143" s="219" t="s">
        <v>141</v>
      </c>
      <c r="E143" s="220" t="s">
        <v>252</v>
      </c>
      <c r="F143" s="221" t="s">
        <v>253</v>
      </c>
      <c r="G143" s="222" t="s">
        <v>254</v>
      </c>
      <c r="H143" s="223">
        <v>5630.9399999999996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238</v>
      </c>
      <c r="AT143" s="231" t="s">
        <v>141</v>
      </c>
      <c r="AU143" s="231" t="s">
        <v>90</v>
      </c>
      <c r="AY143" s="16" t="s">
        <v>140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83</v>
      </c>
      <c r="BK143" s="232">
        <f>ROUND(I143*H143,2)</f>
        <v>0</v>
      </c>
      <c r="BL143" s="16" t="s">
        <v>238</v>
      </c>
      <c r="BM143" s="231" t="s">
        <v>255</v>
      </c>
    </row>
    <row r="144" s="2" customFormat="1">
      <c r="A144" s="37"/>
      <c r="B144" s="38"/>
      <c r="C144" s="39"/>
      <c r="D144" s="233" t="s">
        <v>147</v>
      </c>
      <c r="E144" s="39"/>
      <c r="F144" s="234" t="s">
        <v>256</v>
      </c>
      <c r="G144" s="39"/>
      <c r="H144" s="39"/>
      <c r="I144" s="235"/>
      <c r="J144" s="39"/>
      <c r="K144" s="39"/>
      <c r="L144" s="43"/>
      <c r="M144" s="236"/>
      <c r="N144" s="23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90</v>
      </c>
    </row>
    <row r="145" s="13" customFormat="1">
      <c r="A145" s="13"/>
      <c r="B145" s="250"/>
      <c r="C145" s="251"/>
      <c r="D145" s="233" t="s">
        <v>228</v>
      </c>
      <c r="E145" s="252" t="s">
        <v>1</v>
      </c>
      <c r="F145" s="253" t="s">
        <v>257</v>
      </c>
      <c r="G145" s="251"/>
      <c r="H145" s="254">
        <v>5630.9399999999996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228</v>
      </c>
      <c r="AU145" s="260" t="s">
        <v>90</v>
      </c>
      <c r="AV145" s="13" t="s">
        <v>90</v>
      </c>
      <c r="AW145" s="13" t="s">
        <v>33</v>
      </c>
      <c r="AX145" s="13" t="s">
        <v>83</v>
      </c>
      <c r="AY145" s="260" t="s">
        <v>140</v>
      </c>
    </row>
    <row r="146" s="2" customFormat="1" ht="16.5" customHeight="1">
      <c r="A146" s="37"/>
      <c r="B146" s="38"/>
      <c r="C146" s="219" t="s">
        <v>172</v>
      </c>
      <c r="D146" s="219" t="s">
        <v>141</v>
      </c>
      <c r="E146" s="220" t="s">
        <v>258</v>
      </c>
      <c r="F146" s="221" t="s">
        <v>259</v>
      </c>
      <c r="G146" s="222" t="s">
        <v>223</v>
      </c>
      <c r="H146" s="223">
        <v>175.41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41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141</v>
      </c>
      <c r="AU146" s="231" t="s">
        <v>90</v>
      </c>
      <c r="AY146" s="16" t="s">
        <v>140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83</v>
      </c>
      <c r="BK146" s="232">
        <f>ROUND(I146*H146,2)</f>
        <v>0</v>
      </c>
      <c r="BL146" s="16" t="s">
        <v>139</v>
      </c>
      <c r="BM146" s="231" t="s">
        <v>260</v>
      </c>
    </row>
    <row r="147" s="2" customFormat="1">
      <c r="A147" s="37"/>
      <c r="B147" s="38"/>
      <c r="C147" s="39"/>
      <c r="D147" s="233" t="s">
        <v>147</v>
      </c>
      <c r="E147" s="39"/>
      <c r="F147" s="234" t="s">
        <v>261</v>
      </c>
      <c r="G147" s="39"/>
      <c r="H147" s="39"/>
      <c r="I147" s="235"/>
      <c r="J147" s="39"/>
      <c r="K147" s="39"/>
      <c r="L147" s="43"/>
      <c r="M147" s="236"/>
      <c r="N147" s="23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90</v>
      </c>
    </row>
    <row r="148" s="2" customFormat="1">
      <c r="A148" s="37"/>
      <c r="B148" s="38"/>
      <c r="C148" s="39"/>
      <c r="D148" s="233" t="s">
        <v>226</v>
      </c>
      <c r="E148" s="39"/>
      <c r="F148" s="249" t="s">
        <v>262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226</v>
      </c>
      <c r="AU148" s="16" t="s">
        <v>90</v>
      </c>
    </row>
    <row r="149" s="2" customFormat="1" ht="16.5" customHeight="1">
      <c r="A149" s="37"/>
      <c r="B149" s="38"/>
      <c r="C149" s="219" t="s">
        <v>176</v>
      </c>
      <c r="D149" s="219" t="s">
        <v>141</v>
      </c>
      <c r="E149" s="220" t="s">
        <v>263</v>
      </c>
      <c r="F149" s="221" t="s">
        <v>264</v>
      </c>
      <c r="G149" s="222" t="s">
        <v>265</v>
      </c>
      <c r="H149" s="223">
        <v>533.10000000000002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141</v>
      </c>
      <c r="AU149" s="231" t="s">
        <v>90</v>
      </c>
      <c r="AY149" s="16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139</v>
      </c>
      <c r="BM149" s="231" t="s">
        <v>266</v>
      </c>
    </row>
    <row r="150" s="2" customFormat="1">
      <c r="A150" s="37"/>
      <c r="B150" s="38"/>
      <c r="C150" s="39"/>
      <c r="D150" s="233" t="s">
        <v>147</v>
      </c>
      <c r="E150" s="39"/>
      <c r="F150" s="234" t="s">
        <v>267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2" customFormat="1" ht="16.5" customHeight="1">
      <c r="A151" s="37"/>
      <c r="B151" s="38"/>
      <c r="C151" s="261" t="s">
        <v>180</v>
      </c>
      <c r="D151" s="261" t="s">
        <v>268</v>
      </c>
      <c r="E151" s="262" t="s">
        <v>269</v>
      </c>
      <c r="F151" s="263" t="s">
        <v>270</v>
      </c>
      <c r="G151" s="264" t="s">
        <v>271</v>
      </c>
      <c r="H151" s="265">
        <v>10.662000000000001</v>
      </c>
      <c r="I151" s="266"/>
      <c r="J151" s="267">
        <f>ROUND(I151*H151,2)</f>
        <v>0</v>
      </c>
      <c r="K151" s="268"/>
      <c r="L151" s="269"/>
      <c r="M151" s="270" t="s">
        <v>1</v>
      </c>
      <c r="N151" s="271" t="s">
        <v>41</v>
      </c>
      <c r="O151" s="90"/>
      <c r="P151" s="229">
        <f>O151*H151</f>
        <v>0</v>
      </c>
      <c r="Q151" s="229">
        <v>0.001</v>
      </c>
      <c r="R151" s="229">
        <f>Q151*H151</f>
        <v>0.010662000000000001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176</v>
      </c>
      <c r="AT151" s="231" t="s">
        <v>268</v>
      </c>
      <c r="AU151" s="231" t="s">
        <v>90</v>
      </c>
      <c r="AY151" s="16" t="s">
        <v>140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83</v>
      </c>
      <c r="BK151" s="232">
        <f>ROUND(I151*H151,2)</f>
        <v>0</v>
      </c>
      <c r="BL151" s="16" t="s">
        <v>139</v>
      </c>
      <c r="BM151" s="231" t="s">
        <v>272</v>
      </c>
    </row>
    <row r="152" s="2" customFormat="1">
      <c r="A152" s="37"/>
      <c r="B152" s="38"/>
      <c r="C152" s="39"/>
      <c r="D152" s="233" t="s">
        <v>147</v>
      </c>
      <c r="E152" s="39"/>
      <c r="F152" s="234" t="s">
        <v>270</v>
      </c>
      <c r="G152" s="39"/>
      <c r="H152" s="39"/>
      <c r="I152" s="235"/>
      <c r="J152" s="39"/>
      <c r="K152" s="39"/>
      <c r="L152" s="43"/>
      <c r="M152" s="236"/>
      <c r="N152" s="23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147</v>
      </c>
      <c r="AU152" s="16" t="s">
        <v>90</v>
      </c>
    </row>
    <row r="153" s="13" customFormat="1">
      <c r="A153" s="13"/>
      <c r="B153" s="250"/>
      <c r="C153" s="251"/>
      <c r="D153" s="233" t="s">
        <v>228</v>
      </c>
      <c r="E153" s="251"/>
      <c r="F153" s="253" t="s">
        <v>273</v>
      </c>
      <c r="G153" s="251"/>
      <c r="H153" s="254">
        <v>10.662000000000001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228</v>
      </c>
      <c r="AU153" s="260" t="s">
        <v>90</v>
      </c>
      <c r="AV153" s="13" t="s">
        <v>90</v>
      </c>
      <c r="AW153" s="13" t="s">
        <v>4</v>
      </c>
      <c r="AX153" s="13" t="s">
        <v>83</v>
      </c>
      <c r="AY153" s="260" t="s">
        <v>140</v>
      </c>
    </row>
    <row r="154" s="2" customFormat="1" ht="16.5" customHeight="1">
      <c r="A154" s="37"/>
      <c r="B154" s="38"/>
      <c r="C154" s="219" t="s">
        <v>184</v>
      </c>
      <c r="D154" s="219" t="s">
        <v>141</v>
      </c>
      <c r="E154" s="220" t="s">
        <v>274</v>
      </c>
      <c r="F154" s="221" t="s">
        <v>275</v>
      </c>
      <c r="G154" s="222" t="s">
        <v>265</v>
      </c>
      <c r="H154" s="223">
        <v>8136.4300000000003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41</v>
      </c>
      <c r="O154" s="90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141</v>
      </c>
      <c r="AU154" s="231" t="s">
        <v>90</v>
      </c>
      <c r="AY154" s="16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83</v>
      </c>
      <c r="BK154" s="232">
        <f>ROUND(I154*H154,2)</f>
        <v>0</v>
      </c>
      <c r="BL154" s="16" t="s">
        <v>139</v>
      </c>
      <c r="BM154" s="231" t="s">
        <v>276</v>
      </c>
    </row>
    <row r="155" s="2" customFormat="1">
      <c r="A155" s="37"/>
      <c r="B155" s="38"/>
      <c r="C155" s="39"/>
      <c r="D155" s="233" t="s">
        <v>147</v>
      </c>
      <c r="E155" s="39"/>
      <c r="F155" s="234" t="s">
        <v>277</v>
      </c>
      <c r="G155" s="39"/>
      <c r="H155" s="39"/>
      <c r="I155" s="235"/>
      <c r="J155" s="39"/>
      <c r="K155" s="39"/>
      <c r="L155" s="43"/>
      <c r="M155" s="236"/>
      <c r="N155" s="23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147</v>
      </c>
      <c r="AU155" s="16" t="s">
        <v>90</v>
      </c>
    </row>
    <row r="156" s="2" customFormat="1" ht="16.5" customHeight="1">
      <c r="A156" s="37"/>
      <c r="B156" s="38"/>
      <c r="C156" s="261" t="s">
        <v>189</v>
      </c>
      <c r="D156" s="261" t="s">
        <v>268</v>
      </c>
      <c r="E156" s="262" t="s">
        <v>278</v>
      </c>
      <c r="F156" s="263" t="s">
        <v>279</v>
      </c>
      <c r="G156" s="264" t="s">
        <v>271</v>
      </c>
      <c r="H156" s="265">
        <v>162.7286</v>
      </c>
      <c r="I156" s="266"/>
      <c r="J156" s="267">
        <f>ROUND(I156*H156,2)</f>
        <v>0</v>
      </c>
      <c r="K156" s="268"/>
      <c r="L156" s="269"/>
      <c r="M156" s="270" t="s">
        <v>1</v>
      </c>
      <c r="N156" s="271" t="s">
        <v>41</v>
      </c>
      <c r="O156" s="90"/>
      <c r="P156" s="229">
        <f>O156*H156</f>
        <v>0</v>
      </c>
      <c r="Q156" s="229">
        <v>0.001</v>
      </c>
      <c r="R156" s="229">
        <f>Q156*H156</f>
        <v>0.1627286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176</v>
      </c>
      <c r="AT156" s="231" t="s">
        <v>268</v>
      </c>
      <c r="AU156" s="231" t="s">
        <v>90</v>
      </c>
      <c r="AY156" s="16" t="s">
        <v>140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83</v>
      </c>
      <c r="BK156" s="232">
        <f>ROUND(I156*H156,2)</f>
        <v>0</v>
      </c>
      <c r="BL156" s="16" t="s">
        <v>139</v>
      </c>
      <c r="BM156" s="231" t="s">
        <v>280</v>
      </c>
    </row>
    <row r="157" s="2" customFormat="1">
      <c r="A157" s="37"/>
      <c r="B157" s="38"/>
      <c r="C157" s="39"/>
      <c r="D157" s="233" t="s">
        <v>147</v>
      </c>
      <c r="E157" s="39"/>
      <c r="F157" s="234" t="s">
        <v>279</v>
      </c>
      <c r="G157" s="39"/>
      <c r="H157" s="39"/>
      <c r="I157" s="235"/>
      <c r="J157" s="39"/>
      <c r="K157" s="39"/>
      <c r="L157" s="43"/>
      <c r="M157" s="236"/>
      <c r="N157" s="237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147</v>
      </c>
      <c r="AU157" s="16" t="s">
        <v>90</v>
      </c>
    </row>
    <row r="158" s="13" customFormat="1">
      <c r="A158" s="13"/>
      <c r="B158" s="250"/>
      <c r="C158" s="251"/>
      <c r="D158" s="233" t="s">
        <v>228</v>
      </c>
      <c r="E158" s="251"/>
      <c r="F158" s="253" t="s">
        <v>281</v>
      </c>
      <c r="G158" s="251"/>
      <c r="H158" s="254">
        <v>162.7286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228</v>
      </c>
      <c r="AU158" s="260" t="s">
        <v>90</v>
      </c>
      <c r="AV158" s="13" t="s">
        <v>90</v>
      </c>
      <c r="AW158" s="13" t="s">
        <v>4</v>
      </c>
      <c r="AX158" s="13" t="s">
        <v>83</v>
      </c>
      <c r="AY158" s="260" t="s">
        <v>140</v>
      </c>
    </row>
    <row r="159" s="2" customFormat="1" ht="16.5" customHeight="1">
      <c r="A159" s="37"/>
      <c r="B159" s="38"/>
      <c r="C159" s="219" t="s">
        <v>194</v>
      </c>
      <c r="D159" s="219" t="s">
        <v>141</v>
      </c>
      <c r="E159" s="220" t="s">
        <v>282</v>
      </c>
      <c r="F159" s="221" t="s">
        <v>283</v>
      </c>
      <c r="G159" s="222" t="s">
        <v>265</v>
      </c>
      <c r="H159" s="223">
        <v>533.10000000000002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41</v>
      </c>
      <c r="O159" s="90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141</v>
      </c>
      <c r="AU159" s="231" t="s">
        <v>90</v>
      </c>
      <c r="AY159" s="16" t="s">
        <v>140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83</v>
      </c>
      <c r="BK159" s="232">
        <f>ROUND(I159*H159,2)</f>
        <v>0</v>
      </c>
      <c r="BL159" s="16" t="s">
        <v>139</v>
      </c>
      <c r="BM159" s="231" t="s">
        <v>284</v>
      </c>
    </row>
    <row r="160" s="2" customFormat="1">
      <c r="A160" s="37"/>
      <c r="B160" s="38"/>
      <c r="C160" s="39"/>
      <c r="D160" s="233" t="s">
        <v>147</v>
      </c>
      <c r="E160" s="39"/>
      <c r="F160" s="234" t="s">
        <v>285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147</v>
      </c>
      <c r="AU160" s="16" t="s">
        <v>90</v>
      </c>
    </row>
    <row r="161" s="2" customFormat="1" ht="16.5" customHeight="1">
      <c r="A161" s="37"/>
      <c r="B161" s="38"/>
      <c r="C161" s="219" t="s">
        <v>199</v>
      </c>
      <c r="D161" s="219" t="s">
        <v>141</v>
      </c>
      <c r="E161" s="220" t="s">
        <v>286</v>
      </c>
      <c r="F161" s="221" t="s">
        <v>287</v>
      </c>
      <c r="G161" s="222" t="s">
        <v>265</v>
      </c>
      <c r="H161" s="223">
        <v>8136.4300000000003</v>
      </c>
      <c r="I161" s="224"/>
      <c r="J161" s="225">
        <f>ROUND(I161*H161,2)</f>
        <v>0</v>
      </c>
      <c r="K161" s="226"/>
      <c r="L161" s="43"/>
      <c r="M161" s="227" t="s">
        <v>1</v>
      </c>
      <c r="N161" s="228" t="s">
        <v>41</v>
      </c>
      <c r="O161" s="90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139</v>
      </c>
      <c r="AT161" s="231" t="s">
        <v>141</v>
      </c>
      <c r="AU161" s="231" t="s">
        <v>90</v>
      </c>
      <c r="AY161" s="16" t="s">
        <v>140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83</v>
      </c>
      <c r="BK161" s="232">
        <f>ROUND(I161*H161,2)</f>
        <v>0</v>
      </c>
      <c r="BL161" s="16" t="s">
        <v>139</v>
      </c>
      <c r="BM161" s="231" t="s">
        <v>288</v>
      </c>
    </row>
    <row r="162" s="2" customFormat="1">
      <c r="A162" s="37"/>
      <c r="B162" s="38"/>
      <c r="C162" s="39"/>
      <c r="D162" s="233" t="s">
        <v>147</v>
      </c>
      <c r="E162" s="39"/>
      <c r="F162" s="234" t="s">
        <v>289</v>
      </c>
      <c r="G162" s="39"/>
      <c r="H162" s="39"/>
      <c r="I162" s="235"/>
      <c r="J162" s="39"/>
      <c r="K162" s="39"/>
      <c r="L162" s="43"/>
      <c r="M162" s="236"/>
      <c r="N162" s="23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147</v>
      </c>
      <c r="AU162" s="16" t="s">
        <v>90</v>
      </c>
    </row>
    <row r="163" s="11" customFormat="1" ht="22.8" customHeight="1">
      <c r="A163" s="11"/>
      <c r="B163" s="205"/>
      <c r="C163" s="206"/>
      <c r="D163" s="207" t="s">
        <v>75</v>
      </c>
      <c r="E163" s="247" t="s">
        <v>290</v>
      </c>
      <c r="F163" s="247" t="s">
        <v>291</v>
      </c>
      <c r="G163" s="206"/>
      <c r="H163" s="206"/>
      <c r="I163" s="209"/>
      <c r="J163" s="248">
        <f>BK163</f>
        <v>0</v>
      </c>
      <c r="K163" s="206"/>
      <c r="L163" s="211"/>
      <c r="M163" s="212"/>
      <c r="N163" s="213"/>
      <c r="O163" s="213"/>
      <c r="P163" s="214">
        <f>SUM(P164:P165)</f>
        <v>0</v>
      </c>
      <c r="Q163" s="213"/>
      <c r="R163" s="214">
        <f>SUM(R164:R165)</f>
        <v>0</v>
      </c>
      <c r="S163" s="213"/>
      <c r="T163" s="215">
        <f>SUM(T164:T165)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6" t="s">
        <v>139</v>
      </c>
      <c r="AT163" s="217" t="s">
        <v>75</v>
      </c>
      <c r="AU163" s="217" t="s">
        <v>83</v>
      </c>
      <c r="AY163" s="216" t="s">
        <v>140</v>
      </c>
      <c r="BK163" s="218">
        <f>SUM(BK164:BK165)</f>
        <v>0</v>
      </c>
    </row>
    <row r="164" s="2" customFormat="1" ht="16.5" customHeight="1">
      <c r="A164" s="37"/>
      <c r="B164" s="38"/>
      <c r="C164" s="219" t="s">
        <v>204</v>
      </c>
      <c r="D164" s="219" t="s">
        <v>141</v>
      </c>
      <c r="E164" s="220" t="s">
        <v>292</v>
      </c>
      <c r="F164" s="221" t="s">
        <v>293</v>
      </c>
      <c r="G164" s="222" t="s">
        <v>254</v>
      </c>
      <c r="H164" s="223">
        <v>0.17338999999999999</v>
      </c>
      <c r="I164" s="224"/>
      <c r="J164" s="225">
        <f>ROUND(I164*H164,2)</f>
        <v>0</v>
      </c>
      <c r="K164" s="226"/>
      <c r="L164" s="43"/>
      <c r="M164" s="227" t="s">
        <v>1</v>
      </c>
      <c r="N164" s="228" t="s">
        <v>41</v>
      </c>
      <c r="O164" s="90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139</v>
      </c>
      <c r="AT164" s="231" t="s">
        <v>141</v>
      </c>
      <c r="AU164" s="231" t="s">
        <v>90</v>
      </c>
      <c r="AY164" s="16" t="s">
        <v>140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83</v>
      </c>
      <c r="BK164" s="232">
        <f>ROUND(I164*H164,2)</f>
        <v>0</v>
      </c>
      <c r="BL164" s="16" t="s">
        <v>139</v>
      </c>
      <c r="BM164" s="231" t="s">
        <v>294</v>
      </c>
    </row>
    <row r="165" s="2" customFormat="1">
      <c r="A165" s="37"/>
      <c r="B165" s="38"/>
      <c r="C165" s="39"/>
      <c r="D165" s="233" t="s">
        <v>147</v>
      </c>
      <c r="E165" s="39"/>
      <c r="F165" s="234" t="s">
        <v>295</v>
      </c>
      <c r="G165" s="39"/>
      <c r="H165" s="39"/>
      <c r="I165" s="235"/>
      <c r="J165" s="39"/>
      <c r="K165" s="39"/>
      <c r="L165" s="43"/>
      <c r="M165" s="238"/>
      <c r="N165" s="239"/>
      <c r="O165" s="240"/>
      <c r="P165" s="240"/>
      <c r="Q165" s="240"/>
      <c r="R165" s="240"/>
      <c r="S165" s="240"/>
      <c r="T165" s="24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147</v>
      </c>
      <c r="AU165" s="16" t="s">
        <v>90</v>
      </c>
    </row>
    <row r="166" s="2" customFormat="1" ht="6.96" customHeight="1">
      <c r="A166" s="37"/>
      <c r="B166" s="65"/>
      <c r="C166" s="66"/>
      <c r="D166" s="66"/>
      <c r="E166" s="66"/>
      <c r="F166" s="66"/>
      <c r="G166" s="66"/>
      <c r="H166" s="66"/>
      <c r="I166" s="66"/>
      <c r="J166" s="66"/>
      <c r="K166" s="66"/>
      <c r="L166" s="43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sheetProtection sheet="1" autoFilter="0" formatColumns="0" formatRows="0" objects="1" scenarios="1" spinCount="100000" saltValue="xwRsvzGINpV8tB2gIfTqVzXxeOfw0KLOPeXJWOYZd9OrIdfnozi9wQ0KmJs/EN7AEeqRVLwPp/Y/rSX8/Wlrqg==" hashValue="Hv9TLUmNvhwvQPgSzWJIcY5v3jsIokvbMElgSouWR73t1ISCrDsaqR4pBGxgP1UtmZA7Cek7rSFkXDgkHyOIvw==" algorithmName="SHA-512" password="CC35"/>
  <autoFilter ref="C122:K1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213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296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ROUND((SUM(BE126:BE179)),  2)</f>
        <v>0</v>
      </c>
      <c r="G35" s="37"/>
      <c r="H35" s="37"/>
      <c r="I35" s="163">
        <v>0.20999999999999999</v>
      </c>
      <c r="J35" s="162">
        <f>ROUND(((SUM(BE126:BE179))*I35),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ROUND((SUM(BF126:BF179)),  2)</f>
        <v>0</v>
      </c>
      <c r="G36" s="37"/>
      <c r="H36" s="37"/>
      <c r="I36" s="163">
        <v>0.14999999999999999</v>
      </c>
      <c r="J36" s="162">
        <f>ROUND(((SUM(BF126:BF179))*I36),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ROUND((SUM(BG126:BG179)),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ROUND((SUM(BH126:BH179)),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ROUND((SUM(BI126:BI179)),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002 - Oprava opevnění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J128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297</v>
      </c>
      <c r="E101" s="244"/>
      <c r="F101" s="244"/>
      <c r="G101" s="244"/>
      <c r="H101" s="244"/>
      <c r="I101" s="244"/>
      <c r="J101" s="245">
        <f>J152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298</v>
      </c>
      <c r="E102" s="244"/>
      <c r="F102" s="244"/>
      <c r="G102" s="244"/>
      <c r="H102" s="244"/>
      <c r="I102" s="244"/>
      <c r="J102" s="245">
        <f>J164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2"/>
      <c r="C103" s="132"/>
      <c r="D103" s="243" t="s">
        <v>217</v>
      </c>
      <c r="E103" s="244"/>
      <c r="F103" s="244"/>
      <c r="G103" s="244"/>
      <c r="H103" s="244"/>
      <c r="I103" s="244"/>
      <c r="J103" s="245">
        <f>J169</f>
        <v>0</v>
      </c>
      <c r="K103" s="132"/>
      <c r="L103" s="24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2"/>
      <c r="C104" s="132"/>
      <c r="D104" s="243" t="s">
        <v>299</v>
      </c>
      <c r="E104" s="244"/>
      <c r="F104" s="244"/>
      <c r="G104" s="244"/>
      <c r="H104" s="244"/>
      <c r="I104" s="244"/>
      <c r="J104" s="245">
        <f>J172</f>
        <v>0</v>
      </c>
      <c r="K104" s="132"/>
      <c r="L104" s="24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DVT Třebůvka, Dlouhá Loučka, ř.km 42,800 – 45,750 a LB přítok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115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213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002 - Oprava opevnění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20. 3. 2025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>Povodí Moravy, s.p.</v>
      </c>
      <c r="G122" s="39"/>
      <c r="H122" s="39"/>
      <c r="I122" s="31" t="s">
        <v>32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IF(E20="","",E20)</f>
        <v>Vyplň údaj</v>
      </c>
      <c r="G123" s="39"/>
      <c r="H123" s="39"/>
      <c r="I123" s="31" t="s">
        <v>34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3"/>
      <c r="B125" s="194"/>
      <c r="C125" s="195" t="s">
        <v>125</v>
      </c>
      <c r="D125" s="196" t="s">
        <v>61</v>
      </c>
      <c r="E125" s="196" t="s">
        <v>57</v>
      </c>
      <c r="F125" s="196" t="s">
        <v>58</v>
      </c>
      <c r="G125" s="196" t="s">
        <v>126</v>
      </c>
      <c r="H125" s="196" t="s">
        <v>127</v>
      </c>
      <c r="I125" s="196" t="s">
        <v>128</v>
      </c>
      <c r="J125" s="197" t="s">
        <v>121</v>
      </c>
      <c r="K125" s="198" t="s">
        <v>129</v>
      </c>
      <c r="L125" s="199"/>
      <c r="M125" s="99" t="s">
        <v>1</v>
      </c>
      <c r="N125" s="100" t="s">
        <v>40</v>
      </c>
      <c r="O125" s="100" t="s">
        <v>130</v>
      </c>
      <c r="P125" s="100" t="s">
        <v>131</v>
      </c>
      <c r="Q125" s="100" t="s">
        <v>132</v>
      </c>
      <c r="R125" s="100" t="s">
        <v>133</v>
      </c>
      <c r="S125" s="100" t="s">
        <v>134</v>
      </c>
      <c r="T125" s="101" t="s">
        <v>135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7"/>
      <c r="B126" s="38"/>
      <c r="C126" s="106" t="s">
        <v>136</v>
      </c>
      <c r="D126" s="39"/>
      <c r="E126" s="39"/>
      <c r="F126" s="39"/>
      <c r="G126" s="39"/>
      <c r="H126" s="39"/>
      <c r="I126" s="39"/>
      <c r="J126" s="200">
        <f>BK126</f>
        <v>0</v>
      </c>
      <c r="K126" s="39"/>
      <c r="L126" s="43"/>
      <c r="M126" s="102"/>
      <c r="N126" s="201"/>
      <c r="O126" s="103"/>
      <c r="P126" s="202">
        <f>P127</f>
        <v>0</v>
      </c>
      <c r="Q126" s="103"/>
      <c r="R126" s="202">
        <f>R127</f>
        <v>1780.4749247999998</v>
      </c>
      <c r="S126" s="103"/>
      <c r="T126" s="203">
        <f>T127</f>
        <v>257.46336000000002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85</v>
      </c>
      <c r="BK126" s="204">
        <f>BK127</f>
        <v>0</v>
      </c>
    </row>
    <row r="127" s="11" customFormat="1" ht="25.92" customHeight="1">
      <c r="A127" s="11"/>
      <c r="B127" s="205"/>
      <c r="C127" s="206"/>
      <c r="D127" s="207" t="s">
        <v>75</v>
      </c>
      <c r="E127" s="208" t="s">
        <v>218</v>
      </c>
      <c r="F127" s="208" t="s">
        <v>219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P128+P152+P164+P169+P172</f>
        <v>0</v>
      </c>
      <c r="Q127" s="213"/>
      <c r="R127" s="214">
        <f>R128+R152+R164+R169+R172</f>
        <v>1780.4749247999998</v>
      </c>
      <c r="S127" s="213"/>
      <c r="T127" s="215">
        <f>T128+T152+T164+T169+T172</f>
        <v>257.46336000000002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83</v>
      </c>
      <c r="AT127" s="217" t="s">
        <v>75</v>
      </c>
      <c r="AU127" s="217" t="s">
        <v>76</v>
      </c>
      <c r="AY127" s="216" t="s">
        <v>140</v>
      </c>
      <c r="BK127" s="218">
        <f>BK128+BK152+BK164+BK169+BK172</f>
        <v>0</v>
      </c>
    </row>
    <row r="128" s="11" customFormat="1" ht="22.8" customHeight="1">
      <c r="A128" s="11"/>
      <c r="B128" s="205"/>
      <c r="C128" s="206"/>
      <c r="D128" s="207" t="s">
        <v>75</v>
      </c>
      <c r="E128" s="247" t="s">
        <v>83</v>
      </c>
      <c r="F128" s="247" t="s">
        <v>220</v>
      </c>
      <c r="G128" s="206"/>
      <c r="H128" s="206"/>
      <c r="I128" s="209"/>
      <c r="J128" s="248">
        <f>BK128</f>
        <v>0</v>
      </c>
      <c r="K128" s="206"/>
      <c r="L128" s="211"/>
      <c r="M128" s="212"/>
      <c r="N128" s="213"/>
      <c r="O128" s="213"/>
      <c r="P128" s="214">
        <f>SUM(P129:P151)</f>
        <v>0</v>
      </c>
      <c r="Q128" s="213"/>
      <c r="R128" s="214">
        <f>SUM(R129:R151)</f>
        <v>0</v>
      </c>
      <c r="S128" s="213"/>
      <c r="T128" s="215">
        <f>SUM(T129:T151)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139</v>
      </c>
      <c r="AT128" s="217" t="s">
        <v>75</v>
      </c>
      <c r="AU128" s="217" t="s">
        <v>83</v>
      </c>
      <c r="AY128" s="216" t="s">
        <v>140</v>
      </c>
      <c r="BK128" s="218">
        <f>SUM(BK129:BK151)</f>
        <v>0</v>
      </c>
    </row>
    <row r="129" s="2" customFormat="1" ht="16.5" customHeight="1">
      <c r="A129" s="37"/>
      <c r="B129" s="38"/>
      <c r="C129" s="219" t="s">
        <v>83</v>
      </c>
      <c r="D129" s="219" t="s">
        <v>141</v>
      </c>
      <c r="E129" s="220" t="s">
        <v>300</v>
      </c>
      <c r="F129" s="221" t="s">
        <v>301</v>
      </c>
      <c r="G129" s="222" t="s">
        <v>223</v>
      </c>
      <c r="H129" s="223">
        <v>533.54399999999998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141</v>
      </c>
      <c r="AU129" s="231" t="s">
        <v>90</v>
      </c>
      <c r="AY129" s="16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83</v>
      </c>
      <c r="BK129" s="232">
        <f>ROUND(I129*H129,2)</f>
        <v>0</v>
      </c>
      <c r="BL129" s="16" t="s">
        <v>139</v>
      </c>
      <c r="BM129" s="231" t="s">
        <v>302</v>
      </c>
    </row>
    <row r="130" s="2" customFormat="1">
      <c r="A130" s="37"/>
      <c r="B130" s="38"/>
      <c r="C130" s="39"/>
      <c r="D130" s="233" t="s">
        <v>147</v>
      </c>
      <c r="E130" s="39"/>
      <c r="F130" s="234" t="s">
        <v>303</v>
      </c>
      <c r="G130" s="39"/>
      <c r="H130" s="39"/>
      <c r="I130" s="235"/>
      <c r="J130" s="39"/>
      <c r="K130" s="39"/>
      <c r="L130" s="43"/>
      <c r="M130" s="236"/>
      <c r="N130" s="23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147</v>
      </c>
      <c r="AU130" s="16" t="s">
        <v>90</v>
      </c>
    </row>
    <row r="131" s="13" customFormat="1">
      <c r="A131" s="13"/>
      <c r="B131" s="250"/>
      <c r="C131" s="251"/>
      <c r="D131" s="233" t="s">
        <v>228</v>
      </c>
      <c r="E131" s="252" t="s">
        <v>1</v>
      </c>
      <c r="F131" s="253" t="s">
        <v>304</v>
      </c>
      <c r="G131" s="251"/>
      <c r="H131" s="254">
        <v>533.54399999999998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228</v>
      </c>
      <c r="AU131" s="260" t="s">
        <v>90</v>
      </c>
      <c r="AV131" s="13" t="s">
        <v>90</v>
      </c>
      <c r="AW131" s="13" t="s">
        <v>33</v>
      </c>
      <c r="AX131" s="13" t="s">
        <v>83</v>
      </c>
      <c r="AY131" s="260" t="s">
        <v>140</v>
      </c>
    </row>
    <row r="132" s="2" customFormat="1" ht="16.5" customHeight="1">
      <c r="A132" s="37"/>
      <c r="B132" s="38"/>
      <c r="C132" s="219" t="s">
        <v>90</v>
      </c>
      <c r="D132" s="219" t="s">
        <v>141</v>
      </c>
      <c r="E132" s="220" t="s">
        <v>305</v>
      </c>
      <c r="F132" s="221" t="s">
        <v>306</v>
      </c>
      <c r="G132" s="222" t="s">
        <v>223</v>
      </c>
      <c r="H132" s="223">
        <v>266.77199999999999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141</v>
      </c>
      <c r="AU132" s="231" t="s">
        <v>90</v>
      </c>
      <c r="AY132" s="16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139</v>
      </c>
      <c r="BM132" s="231" t="s">
        <v>307</v>
      </c>
    </row>
    <row r="133" s="2" customFormat="1">
      <c r="A133" s="37"/>
      <c r="B133" s="38"/>
      <c r="C133" s="39"/>
      <c r="D133" s="233" t="s">
        <v>147</v>
      </c>
      <c r="E133" s="39"/>
      <c r="F133" s="234" t="s">
        <v>308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90</v>
      </c>
    </row>
    <row r="134" s="13" customFormat="1">
      <c r="A134" s="13"/>
      <c r="B134" s="250"/>
      <c r="C134" s="251"/>
      <c r="D134" s="233" t="s">
        <v>228</v>
      </c>
      <c r="E134" s="252" t="s">
        <v>1</v>
      </c>
      <c r="F134" s="253" t="s">
        <v>309</v>
      </c>
      <c r="G134" s="251"/>
      <c r="H134" s="254">
        <v>266.77199999999999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228</v>
      </c>
      <c r="AU134" s="260" t="s">
        <v>90</v>
      </c>
      <c r="AV134" s="13" t="s">
        <v>90</v>
      </c>
      <c r="AW134" s="13" t="s">
        <v>33</v>
      </c>
      <c r="AX134" s="13" t="s">
        <v>83</v>
      </c>
      <c r="AY134" s="260" t="s">
        <v>140</v>
      </c>
    </row>
    <row r="135" s="2" customFormat="1" ht="21.75" customHeight="1">
      <c r="A135" s="37"/>
      <c r="B135" s="38"/>
      <c r="C135" s="219" t="s">
        <v>153</v>
      </c>
      <c r="D135" s="219" t="s">
        <v>141</v>
      </c>
      <c r="E135" s="220" t="s">
        <v>230</v>
      </c>
      <c r="F135" s="221" t="s">
        <v>231</v>
      </c>
      <c r="G135" s="222" t="s">
        <v>223</v>
      </c>
      <c r="H135" s="223">
        <v>493.81200000000001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141</v>
      </c>
      <c r="AU135" s="231" t="s">
        <v>90</v>
      </c>
      <c r="AY135" s="16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139</v>
      </c>
      <c r="BM135" s="231" t="s">
        <v>310</v>
      </c>
    </row>
    <row r="136" s="2" customFormat="1">
      <c r="A136" s="37"/>
      <c r="B136" s="38"/>
      <c r="C136" s="39"/>
      <c r="D136" s="233" t="s">
        <v>147</v>
      </c>
      <c r="E136" s="39"/>
      <c r="F136" s="234" t="s">
        <v>233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147</v>
      </c>
      <c r="AU136" s="16" t="s">
        <v>90</v>
      </c>
    </row>
    <row r="137" s="13" customFormat="1">
      <c r="A137" s="13"/>
      <c r="B137" s="250"/>
      <c r="C137" s="251"/>
      <c r="D137" s="233" t="s">
        <v>228</v>
      </c>
      <c r="E137" s="252" t="s">
        <v>1</v>
      </c>
      <c r="F137" s="253" t="s">
        <v>311</v>
      </c>
      <c r="G137" s="251"/>
      <c r="H137" s="254">
        <v>493.81200000000001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228</v>
      </c>
      <c r="AU137" s="260" t="s">
        <v>90</v>
      </c>
      <c r="AV137" s="13" t="s">
        <v>90</v>
      </c>
      <c r="AW137" s="13" t="s">
        <v>33</v>
      </c>
      <c r="AX137" s="13" t="s">
        <v>83</v>
      </c>
      <c r="AY137" s="260" t="s">
        <v>140</v>
      </c>
    </row>
    <row r="138" s="2" customFormat="1" ht="24.15" customHeight="1">
      <c r="A138" s="37"/>
      <c r="B138" s="38"/>
      <c r="C138" s="219" t="s">
        <v>139</v>
      </c>
      <c r="D138" s="219" t="s">
        <v>141</v>
      </c>
      <c r="E138" s="220" t="s">
        <v>236</v>
      </c>
      <c r="F138" s="221" t="s">
        <v>237</v>
      </c>
      <c r="G138" s="222" t="s">
        <v>223</v>
      </c>
      <c r="H138" s="223">
        <v>2962.8719999999998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238</v>
      </c>
      <c r="AT138" s="231" t="s">
        <v>141</v>
      </c>
      <c r="AU138" s="231" t="s">
        <v>90</v>
      </c>
      <c r="AY138" s="16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83</v>
      </c>
      <c r="BK138" s="232">
        <f>ROUND(I138*H138,2)</f>
        <v>0</v>
      </c>
      <c r="BL138" s="16" t="s">
        <v>238</v>
      </c>
      <c r="BM138" s="231" t="s">
        <v>312</v>
      </c>
    </row>
    <row r="139" s="2" customFormat="1">
      <c r="A139" s="37"/>
      <c r="B139" s="38"/>
      <c r="C139" s="39"/>
      <c r="D139" s="233" t="s">
        <v>147</v>
      </c>
      <c r="E139" s="39"/>
      <c r="F139" s="234" t="s">
        <v>240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90</v>
      </c>
    </row>
    <row r="140" s="13" customFormat="1">
      <c r="A140" s="13"/>
      <c r="B140" s="250"/>
      <c r="C140" s="251"/>
      <c r="D140" s="233" t="s">
        <v>228</v>
      </c>
      <c r="E140" s="252" t="s">
        <v>1</v>
      </c>
      <c r="F140" s="253" t="s">
        <v>313</v>
      </c>
      <c r="G140" s="251"/>
      <c r="H140" s="254">
        <v>2962.8719999999998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228</v>
      </c>
      <c r="AU140" s="260" t="s">
        <v>90</v>
      </c>
      <c r="AV140" s="13" t="s">
        <v>90</v>
      </c>
      <c r="AW140" s="13" t="s">
        <v>33</v>
      </c>
      <c r="AX140" s="13" t="s">
        <v>83</v>
      </c>
      <c r="AY140" s="260" t="s">
        <v>140</v>
      </c>
    </row>
    <row r="141" s="2" customFormat="1" ht="16.5" customHeight="1">
      <c r="A141" s="37"/>
      <c r="B141" s="38"/>
      <c r="C141" s="219" t="s">
        <v>162</v>
      </c>
      <c r="D141" s="219" t="s">
        <v>141</v>
      </c>
      <c r="E141" s="220" t="s">
        <v>242</v>
      </c>
      <c r="F141" s="221" t="s">
        <v>243</v>
      </c>
      <c r="G141" s="222" t="s">
        <v>223</v>
      </c>
      <c r="H141" s="223">
        <v>266.77199999999999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141</v>
      </c>
      <c r="AU141" s="231" t="s">
        <v>90</v>
      </c>
      <c r="AY141" s="16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139</v>
      </c>
      <c r="BM141" s="231" t="s">
        <v>314</v>
      </c>
    </row>
    <row r="142" s="2" customFormat="1">
      <c r="A142" s="37"/>
      <c r="B142" s="38"/>
      <c r="C142" s="39"/>
      <c r="D142" s="233" t="s">
        <v>147</v>
      </c>
      <c r="E142" s="39"/>
      <c r="F142" s="234" t="s">
        <v>245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147</v>
      </c>
      <c r="AU142" s="16" t="s">
        <v>90</v>
      </c>
    </row>
    <row r="143" s="2" customFormat="1">
      <c r="A143" s="37"/>
      <c r="B143" s="38"/>
      <c r="C143" s="39"/>
      <c r="D143" s="233" t="s">
        <v>226</v>
      </c>
      <c r="E143" s="39"/>
      <c r="F143" s="249" t="s">
        <v>315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226</v>
      </c>
      <c r="AU143" s="16" t="s">
        <v>90</v>
      </c>
    </row>
    <row r="144" s="2" customFormat="1" ht="16.5" customHeight="1">
      <c r="A144" s="37"/>
      <c r="B144" s="38"/>
      <c r="C144" s="219" t="s">
        <v>166</v>
      </c>
      <c r="D144" s="219" t="s">
        <v>141</v>
      </c>
      <c r="E144" s="220" t="s">
        <v>252</v>
      </c>
      <c r="F144" s="221" t="s">
        <v>253</v>
      </c>
      <c r="G144" s="222" t="s">
        <v>254</v>
      </c>
      <c r="H144" s="223">
        <v>888.86159999999995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41</v>
      </c>
      <c r="O144" s="90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238</v>
      </c>
      <c r="AT144" s="231" t="s">
        <v>141</v>
      </c>
      <c r="AU144" s="231" t="s">
        <v>90</v>
      </c>
      <c r="AY144" s="16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83</v>
      </c>
      <c r="BK144" s="232">
        <f>ROUND(I144*H144,2)</f>
        <v>0</v>
      </c>
      <c r="BL144" s="16" t="s">
        <v>238</v>
      </c>
      <c r="BM144" s="231" t="s">
        <v>316</v>
      </c>
    </row>
    <row r="145" s="2" customFormat="1">
      <c r="A145" s="37"/>
      <c r="B145" s="38"/>
      <c r="C145" s="39"/>
      <c r="D145" s="233" t="s">
        <v>147</v>
      </c>
      <c r="E145" s="39"/>
      <c r="F145" s="234" t="s">
        <v>256</v>
      </c>
      <c r="G145" s="39"/>
      <c r="H145" s="39"/>
      <c r="I145" s="235"/>
      <c r="J145" s="39"/>
      <c r="K145" s="39"/>
      <c r="L145" s="43"/>
      <c r="M145" s="236"/>
      <c r="N145" s="23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90</v>
      </c>
    </row>
    <row r="146" s="13" customFormat="1">
      <c r="A146" s="13"/>
      <c r="B146" s="250"/>
      <c r="C146" s="251"/>
      <c r="D146" s="233" t="s">
        <v>228</v>
      </c>
      <c r="E146" s="252" t="s">
        <v>1</v>
      </c>
      <c r="F146" s="253" t="s">
        <v>317</v>
      </c>
      <c r="G146" s="251"/>
      <c r="H146" s="254">
        <v>888.86159999999995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228</v>
      </c>
      <c r="AU146" s="260" t="s">
        <v>90</v>
      </c>
      <c r="AV146" s="13" t="s">
        <v>90</v>
      </c>
      <c r="AW146" s="13" t="s">
        <v>33</v>
      </c>
      <c r="AX146" s="13" t="s">
        <v>83</v>
      </c>
      <c r="AY146" s="260" t="s">
        <v>140</v>
      </c>
    </row>
    <row r="147" s="2" customFormat="1" ht="16.5" customHeight="1">
      <c r="A147" s="37"/>
      <c r="B147" s="38"/>
      <c r="C147" s="219" t="s">
        <v>172</v>
      </c>
      <c r="D147" s="219" t="s">
        <v>141</v>
      </c>
      <c r="E147" s="220" t="s">
        <v>248</v>
      </c>
      <c r="F147" s="221" t="s">
        <v>249</v>
      </c>
      <c r="G147" s="222" t="s">
        <v>223</v>
      </c>
      <c r="H147" s="223">
        <v>493.81200000000001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141</v>
      </c>
      <c r="AU147" s="231" t="s">
        <v>90</v>
      </c>
      <c r="AY147" s="16" t="s">
        <v>140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83</v>
      </c>
      <c r="BK147" s="232">
        <f>ROUND(I147*H147,2)</f>
        <v>0</v>
      </c>
      <c r="BL147" s="16" t="s">
        <v>139</v>
      </c>
      <c r="BM147" s="231" t="s">
        <v>318</v>
      </c>
    </row>
    <row r="148" s="2" customFormat="1">
      <c r="A148" s="37"/>
      <c r="B148" s="38"/>
      <c r="C148" s="39"/>
      <c r="D148" s="233" t="s">
        <v>147</v>
      </c>
      <c r="E148" s="39"/>
      <c r="F148" s="234" t="s">
        <v>251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90</v>
      </c>
    </row>
    <row r="149" s="2" customFormat="1" ht="16.5" customHeight="1">
      <c r="A149" s="37"/>
      <c r="B149" s="38"/>
      <c r="C149" s="219" t="s">
        <v>176</v>
      </c>
      <c r="D149" s="219" t="s">
        <v>141</v>
      </c>
      <c r="E149" s="220" t="s">
        <v>258</v>
      </c>
      <c r="F149" s="221" t="s">
        <v>259</v>
      </c>
      <c r="G149" s="222" t="s">
        <v>223</v>
      </c>
      <c r="H149" s="223">
        <v>39.731999999999999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141</v>
      </c>
      <c r="AU149" s="231" t="s">
        <v>90</v>
      </c>
      <c r="AY149" s="16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139</v>
      </c>
      <c r="BM149" s="231" t="s">
        <v>319</v>
      </c>
    </row>
    <row r="150" s="2" customFormat="1">
      <c r="A150" s="37"/>
      <c r="B150" s="38"/>
      <c r="C150" s="39"/>
      <c r="D150" s="233" t="s">
        <v>147</v>
      </c>
      <c r="E150" s="39"/>
      <c r="F150" s="234" t="s">
        <v>261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13" customFormat="1">
      <c r="A151" s="13"/>
      <c r="B151" s="250"/>
      <c r="C151" s="251"/>
      <c r="D151" s="233" t="s">
        <v>228</v>
      </c>
      <c r="E151" s="252" t="s">
        <v>1</v>
      </c>
      <c r="F151" s="253" t="s">
        <v>320</v>
      </c>
      <c r="G151" s="251"/>
      <c r="H151" s="254">
        <v>39.731999999999999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228</v>
      </c>
      <c r="AU151" s="260" t="s">
        <v>90</v>
      </c>
      <c r="AV151" s="13" t="s">
        <v>90</v>
      </c>
      <c r="AW151" s="13" t="s">
        <v>33</v>
      </c>
      <c r="AX151" s="13" t="s">
        <v>83</v>
      </c>
      <c r="AY151" s="260" t="s">
        <v>140</v>
      </c>
    </row>
    <row r="152" s="11" customFormat="1" ht="22.8" customHeight="1">
      <c r="A152" s="11"/>
      <c r="B152" s="205"/>
      <c r="C152" s="206"/>
      <c r="D152" s="207" t="s">
        <v>75</v>
      </c>
      <c r="E152" s="247" t="s">
        <v>139</v>
      </c>
      <c r="F152" s="247" t="s">
        <v>321</v>
      </c>
      <c r="G152" s="206"/>
      <c r="H152" s="206"/>
      <c r="I152" s="209"/>
      <c r="J152" s="248">
        <f>BK152</f>
        <v>0</v>
      </c>
      <c r="K152" s="206"/>
      <c r="L152" s="211"/>
      <c r="M152" s="212"/>
      <c r="N152" s="213"/>
      <c r="O152" s="213"/>
      <c r="P152" s="214">
        <f>SUM(P153:P163)</f>
        <v>0</v>
      </c>
      <c r="Q152" s="213"/>
      <c r="R152" s="214">
        <f>SUM(R153:R163)</f>
        <v>1780.4749247999998</v>
      </c>
      <c r="S152" s="213"/>
      <c r="T152" s="215">
        <f>SUM(T153:T163)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6" t="s">
        <v>139</v>
      </c>
      <c r="AT152" s="217" t="s">
        <v>75</v>
      </c>
      <c r="AU152" s="217" t="s">
        <v>83</v>
      </c>
      <c r="AY152" s="216" t="s">
        <v>140</v>
      </c>
      <c r="BK152" s="218">
        <f>SUM(BK153:BK163)</f>
        <v>0</v>
      </c>
    </row>
    <row r="153" s="2" customFormat="1" ht="16.5" customHeight="1">
      <c r="A153" s="37"/>
      <c r="B153" s="38"/>
      <c r="C153" s="219" t="s">
        <v>180</v>
      </c>
      <c r="D153" s="219" t="s">
        <v>141</v>
      </c>
      <c r="E153" s="220" t="s">
        <v>322</v>
      </c>
      <c r="F153" s="221" t="s">
        <v>323</v>
      </c>
      <c r="G153" s="222" t="s">
        <v>223</v>
      </c>
      <c r="H153" s="223">
        <v>340.56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41</v>
      </c>
      <c r="O153" s="90"/>
      <c r="P153" s="229">
        <f>O153*H153</f>
        <v>0</v>
      </c>
      <c r="Q153" s="229">
        <v>2.13408</v>
      </c>
      <c r="R153" s="229">
        <f>Q153*H153</f>
        <v>726.78228479999996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141</v>
      </c>
      <c r="AU153" s="231" t="s">
        <v>90</v>
      </c>
      <c r="AY153" s="16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83</v>
      </c>
      <c r="BK153" s="232">
        <f>ROUND(I153*H153,2)</f>
        <v>0</v>
      </c>
      <c r="BL153" s="16" t="s">
        <v>139</v>
      </c>
      <c r="BM153" s="231" t="s">
        <v>324</v>
      </c>
    </row>
    <row r="154" s="2" customFormat="1">
      <c r="A154" s="37"/>
      <c r="B154" s="38"/>
      <c r="C154" s="39"/>
      <c r="D154" s="233" t="s">
        <v>147</v>
      </c>
      <c r="E154" s="39"/>
      <c r="F154" s="234" t="s">
        <v>325</v>
      </c>
      <c r="G154" s="39"/>
      <c r="H154" s="39"/>
      <c r="I154" s="235"/>
      <c r="J154" s="39"/>
      <c r="K154" s="39"/>
      <c r="L154" s="43"/>
      <c r="M154" s="236"/>
      <c r="N154" s="23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147</v>
      </c>
      <c r="AU154" s="16" t="s">
        <v>90</v>
      </c>
    </row>
    <row r="155" s="2" customFormat="1">
      <c r="A155" s="37"/>
      <c r="B155" s="38"/>
      <c r="C155" s="39"/>
      <c r="D155" s="233" t="s">
        <v>226</v>
      </c>
      <c r="E155" s="39"/>
      <c r="F155" s="249" t="s">
        <v>326</v>
      </c>
      <c r="G155" s="39"/>
      <c r="H155" s="39"/>
      <c r="I155" s="235"/>
      <c r="J155" s="39"/>
      <c r="K155" s="39"/>
      <c r="L155" s="43"/>
      <c r="M155" s="236"/>
      <c r="N155" s="23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226</v>
      </c>
      <c r="AU155" s="16" t="s">
        <v>90</v>
      </c>
    </row>
    <row r="156" s="13" customFormat="1">
      <c r="A156" s="13"/>
      <c r="B156" s="250"/>
      <c r="C156" s="251"/>
      <c r="D156" s="233" t="s">
        <v>228</v>
      </c>
      <c r="E156" s="252" t="s">
        <v>1</v>
      </c>
      <c r="F156" s="253" t="s">
        <v>327</v>
      </c>
      <c r="G156" s="251"/>
      <c r="H156" s="254">
        <v>340.56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228</v>
      </c>
      <c r="AU156" s="260" t="s">
        <v>90</v>
      </c>
      <c r="AV156" s="13" t="s">
        <v>90</v>
      </c>
      <c r="AW156" s="13" t="s">
        <v>33</v>
      </c>
      <c r="AX156" s="13" t="s">
        <v>83</v>
      </c>
      <c r="AY156" s="260" t="s">
        <v>140</v>
      </c>
    </row>
    <row r="157" s="2" customFormat="1" ht="16.5" customHeight="1">
      <c r="A157" s="37"/>
      <c r="B157" s="38"/>
      <c r="C157" s="219" t="s">
        <v>184</v>
      </c>
      <c r="D157" s="219" t="s">
        <v>141</v>
      </c>
      <c r="E157" s="220" t="s">
        <v>328</v>
      </c>
      <c r="F157" s="221" t="s">
        <v>329</v>
      </c>
      <c r="G157" s="222" t="s">
        <v>265</v>
      </c>
      <c r="H157" s="223">
        <v>340.56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41</v>
      </c>
      <c r="O157" s="90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139</v>
      </c>
      <c r="AT157" s="231" t="s">
        <v>141</v>
      </c>
      <c r="AU157" s="231" t="s">
        <v>90</v>
      </c>
      <c r="AY157" s="16" t="s">
        <v>140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83</v>
      </c>
      <c r="BK157" s="232">
        <f>ROUND(I157*H157,2)</f>
        <v>0</v>
      </c>
      <c r="BL157" s="16" t="s">
        <v>139</v>
      </c>
      <c r="BM157" s="231" t="s">
        <v>330</v>
      </c>
    </row>
    <row r="158" s="2" customFormat="1">
      <c r="A158" s="37"/>
      <c r="B158" s="38"/>
      <c r="C158" s="39"/>
      <c r="D158" s="233" t="s">
        <v>147</v>
      </c>
      <c r="E158" s="39"/>
      <c r="F158" s="234" t="s">
        <v>331</v>
      </c>
      <c r="G158" s="39"/>
      <c r="H158" s="39"/>
      <c r="I158" s="235"/>
      <c r="J158" s="39"/>
      <c r="K158" s="39"/>
      <c r="L158" s="43"/>
      <c r="M158" s="236"/>
      <c r="N158" s="23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147</v>
      </c>
      <c r="AU158" s="16" t="s">
        <v>90</v>
      </c>
    </row>
    <row r="159" s="13" customFormat="1">
      <c r="A159" s="13"/>
      <c r="B159" s="250"/>
      <c r="C159" s="251"/>
      <c r="D159" s="233" t="s">
        <v>228</v>
      </c>
      <c r="E159" s="252" t="s">
        <v>1</v>
      </c>
      <c r="F159" s="253" t="s">
        <v>332</v>
      </c>
      <c r="G159" s="251"/>
      <c r="H159" s="254">
        <v>340.56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228</v>
      </c>
      <c r="AU159" s="260" t="s">
        <v>90</v>
      </c>
      <c r="AV159" s="13" t="s">
        <v>90</v>
      </c>
      <c r="AW159" s="13" t="s">
        <v>33</v>
      </c>
      <c r="AX159" s="13" t="s">
        <v>83</v>
      </c>
      <c r="AY159" s="260" t="s">
        <v>140</v>
      </c>
    </row>
    <row r="160" s="2" customFormat="1" ht="16.5" customHeight="1">
      <c r="A160" s="37"/>
      <c r="B160" s="38"/>
      <c r="C160" s="219" t="s">
        <v>189</v>
      </c>
      <c r="D160" s="219" t="s">
        <v>141</v>
      </c>
      <c r="E160" s="220" t="s">
        <v>333</v>
      </c>
      <c r="F160" s="221" t="s">
        <v>334</v>
      </c>
      <c r="G160" s="222" t="s">
        <v>223</v>
      </c>
      <c r="H160" s="223">
        <v>476.78399999999999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2.21</v>
      </c>
      <c r="R160" s="229">
        <f>Q160*H160</f>
        <v>1053.69264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141</v>
      </c>
      <c r="AU160" s="231" t="s">
        <v>90</v>
      </c>
      <c r="AY160" s="16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83</v>
      </c>
      <c r="BK160" s="232">
        <f>ROUND(I160*H160,2)</f>
        <v>0</v>
      </c>
      <c r="BL160" s="16" t="s">
        <v>139</v>
      </c>
      <c r="BM160" s="231" t="s">
        <v>335</v>
      </c>
    </row>
    <row r="161" s="2" customFormat="1">
      <c r="A161" s="37"/>
      <c r="B161" s="38"/>
      <c r="C161" s="39"/>
      <c r="D161" s="233" t="s">
        <v>147</v>
      </c>
      <c r="E161" s="39"/>
      <c r="F161" s="234" t="s">
        <v>336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90</v>
      </c>
    </row>
    <row r="162" s="2" customFormat="1">
      <c r="A162" s="37"/>
      <c r="B162" s="38"/>
      <c r="C162" s="39"/>
      <c r="D162" s="233" t="s">
        <v>226</v>
      </c>
      <c r="E162" s="39"/>
      <c r="F162" s="249" t="s">
        <v>337</v>
      </c>
      <c r="G162" s="39"/>
      <c r="H162" s="39"/>
      <c r="I162" s="235"/>
      <c r="J162" s="39"/>
      <c r="K162" s="39"/>
      <c r="L162" s="43"/>
      <c r="M162" s="236"/>
      <c r="N162" s="23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226</v>
      </c>
      <c r="AU162" s="16" t="s">
        <v>90</v>
      </c>
    </row>
    <row r="163" s="13" customFormat="1">
      <c r="A163" s="13"/>
      <c r="B163" s="250"/>
      <c r="C163" s="251"/>
      <c r="D163" s="233" t="s">
        <v>228</v>
      </c>
      <c r="E163" s="252" t="s">
        <v>1</v>
      </c>
      <c r="F163" s="253" t="s">
        <v>338</v>
      </c>
      <c r="G163" s="251"/>
      <c r="H163" s="254">
        <v>476.78399999999999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228</v>
      </c>
      <c r="AU163" s="260" t="s">
        <v>90</v>
      </c>
      <c r="AV163" s="13" t="s">
        <v>90</v>
      </c>
      <c r="AW163" s="13" t="s">
        <v>33</v>
      </c>
      <c r="AX163" s="13" t="s">
        <v>83</v>
      </c>
      <c r="AY163" s="260" t="s">
        <v>140</v>
      </c>
    </row>
    <row r="164" s="11" customFormat="1" ht="22.8" customHeight="1">
      <c r="A164" s="11"/>
      <c r="B164" s="205"/>
      <c r="C164" s="206"/>
      <c r="D164" s="207" t="s">
        <v>75</v>
      </c>
      <c r="E164" s="247" t="s">
        <v>339</v>
      </c>
      <c r="F164" s="247" t="s">
        <v>340</v>
      </c>
      <c r="G164" s="206"/>
      <c r="H164" s="206"/>
      <c r="I164" s="209"/>
      <c r="J164" s="248">
        <f>BK164</f>
        <v>0</v>
      </c>
      <c r="K164" s="206"/>
      <c r="L164" s="211"/>
      <c r="M164" s="212"/>
      <c r="N164" s="213"/>
      <c r="O164" s="213"/>
      <c r="P164" s="214">
        <f>SUM(P165:P168)</f>
        <v>0</v>
      </c>
      <c r="Q164" s="213"/>
      <c r="R164" s="214">
        <f>SUM(R165:R168)</f>
        <v>0</v>
      </c>
      <c r="S164" s="213"/>
      <c r="T164" s="215">
        <f>SUM(T165:T168)</f>
        <v>257.46336000000002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6" t="s">
        <v>139</v>
      </c>
      <c r="AT164" s="217" t="s">
        <v>75</v>
      </c>
      <c r="AU164" s="217" t="s">
        <v>83</v>
      </c>
      <c r="AY164" s="216" t="s">
        <v>140</v>
      </c>
      <c r="BK164" s="218">
        <f>SUM(BK165:BK168)</f>
        <v>0</v>
      </c>
    </row>
    <row r="165" s="2" customFormat="1" ht="16.5" customHeight="1">
      <c r="A165" s="37"/>
      <c r="B165" s="38"/>
      <c r="C165" s="219" t="s">
        <v>194</v>
      </c>
      <c r="D165" s="219" t="s">
        <v>141</v>
      </c>
      <c r="E165" s="220" t="s">
        <v>341</v>
      </c>
      <c r="F165" s="221" t="s">
        <v>342</v>
      </c>
      <c r="G165" s="222" t="s">
        <v>223</v>
      </c>
      <c r="H165" s="223">
        <v>143.0352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1.8</v>
      </c>
      <c r="T165" s="230">
        <f>S165*H165</f>
        <v>257.46336000000002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141</v>
      </c>
      <c r="AU165" s="231" t="s">
        <v>90</v>
      </c>
      <c r="AY165" s="16" t="s">
        <v>140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83</v>
      </c>
      <c r="BK165" s="232">
        <f>ROUND(I165*H165,2)</f>
        <v>0</v>
      </c>
      <c r="BL165" s="16" t="s">
        <v>139</v>
      </c>
      <c r="BM165" s="231" t="s">
        <v>343</v>
      </c>
    </row>
    <row r="166" s="2" customFormat="1">
      <c r="A166" s="37"/>
      <c r="B166" s="38"/>
      <c r="C166" s="39"/>
      <c r="D166" s="233" t="s">
        <v>147</v>
      </c>
      <c r="E166" s="39"/>
      <c r="F166" s="234" t="s">
        <v>344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2" customFormat="1">
      <c r="A167" s="37"/>
      <c r="B167" s="38"/>
      <c r="C167" s="39"/>
      <c r="D167" s="233" t="s">
        <v>226</v>
      </c>
      <c r="E167" s="39"/>
      <c r="F167" s="249" t="s">
        <v>345</v>
      </c>
      <c r="G167" s="39"/>
      <c r="H167" s="39"/>
      <c r="I167" s="235"/>
      <c r="J167" s="39"/>
      <c r="K167" s="39"/>
      <c r="L167" s="43"/>
      <c r="M167" s="236"/>
      <c r="N167" s="23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226</v>
      </c>
      <c r="AU167" s="16" t="s">
        <v>90</v>
      </c>
    </row>
    <row r="168" s="13" customFormat="1">
      <c r="A168" s="13"/>
      <c r="B168" s="250"/>
      <c r="C168" s="251"/>
      <c r="D168" s="233" t="s">
        <v>228</v>
      </c>
      <c r="E168" s="252" t="s">
        <v>1</v>
      </c>
      <c r="F168" s="253" t="s">
        <v>346</v>
      </c>
      <c r="G168" s="251"/>
      <c r="H168" s="254">
        <v>143.0352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228</v>
      </c>
      <c r="AU168" s="260" t="s">
        <v>90</v>
      </c>
      <c r="AV168" s="13" t="s">
        <v>90</v>
      </c>
      <c r="AW168" s="13" t="s">
        <v>33</v>
      </c>
      <c r="AX168" s="13" t="s">
        <v>83</v>
      </c>
      <c r="AY168" s="260" t="s">
        <v>140</v>
      </c>
    </row>
    <row r="169" s="11" customFormat="1" ht="22.8" customHeight="1">
      <c r="A169" s="11"/>
      <c r="B169" s="205"/>
      <c r="C169" s="206"/>
      <c r="D169" s="207" t="s">
        <v>75</v>
      </c>
      <c r="E169" s="247" t="s">
        <v>290</v>
      </c>
      <c r="F169" s="247" t="s">
        <v>291</v>
      </c>
      <c r="G169" s="206"/>
      <c r="H169" s="206"/>
      <c r="I169" s="209"/>
      <c r="J169" s="248">
        <f>BK169</f>
        <v>0</v>
      </c>
      <c r="K169" s="206"/>
      <c r="L169" s="211"/>
      <c r="M169" s="212"/>
      <c r="N169" s="213"/>
      <c r="O169" s="213"/>
      <c r="P169" s="214">
        <f>SUM(P170:P171)</f>
        <v>0</v>
      </c>
      <c r="Q169" s="213"/>
      <c r="R169" s="214">
        <f>SUM(R170:R171)</f>
        <v>0</v>
      </c>
      <c r="S169" s="213"/>
      <c r="T169" s="215">
        <f>SUM(T170:T171)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6" t="s">
        <v>139</v>
      </c>
      <c r="AT169" s="217" t="s">
        <v>75</v>
      </c>
      <c r="AU169" s="217" t="s">
        <v>83</v>
      </c>
      <c r="AY169" s="216" t="s">
        <v>140</v>
      </c>
      <c r="BK169" s="218">
        <f>SUM(BK170:BK171)</f>
        <v>0</v>
      </c>
    </row>
    <row r="170" s="2" customFormat="1" ht="16.5" customHeight="1">
      <c r="A170" s="37"/>
      <c r="B170" s="38"/>
      <c r="C170" s="219" t="s">
        <v>199</v>
      </c>
      <c r="D170" s="219" t="s">
        <v>141</v>
      </c>
      <c r="E170" s="220" t="s">
        <v>292</v>
      </c>
      <c r="F170" s="221" t="s">
        <v>293</v>
      </c>
      <c r="G170" s="222" t="s">
        <v>254</v>
      </c>
      <c r="H170" s="223">
        <v>1780.4749200000001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41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139</v>
      </c>
      <c r="AT170" s="231" t="s">
        <v>141</v>
      </c>
      <c r="AU170" s="231" t="s">
        <v>90</v>
      </c>
      <c r="AY170" s="16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83</v>
      </c>
      <c r="BK170" s="232">
        <f>ROUND(I170*H170,2)</f>
        <v>0</v>
      </c>
      <c r="BL170" s="16" t="s">
        <v>139</v>
      </c>
      <c r="BM170" s="231" t="s">
        <v>347</v>
      </c>
    </row>
    <row r="171" s="2" customFormat="1">
      <c r="A171" s="37"/>
      <c r="B171" s="38"/>
      <c r="C171" s="39"/>
      <c r="D171" s="233" t="s">
        <v>147</v>
      </c>
      <c r="E171" s="39"/>
      <c r="F171" s="234" t="s">
        <v>295</v>
      </c>
      <c r="G171" s="39"/>
      <c r="H171" s="39"/>
      <c r="I171" s="235"/>
      <c r="J171" s="39"/>
      <c r="K171" s="39"/>
      <c r="L171" s="43"/>
      <c r="M171" s="236"/>
      <c r="N171" s="23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90</v>
      </c>
    </row>
    <row r="172" s="11" customFormat="1" ht="22.8" customHeight="1">
      <c r="A172" s="11"/>
      <c r="B172" s="205"/>
      <c r="C172" s="206"/>
      <c r="D172" s="207" t="s">
        <v>75</v>
      </c>
      <c r="E172" s="247" t="s">
        <v>348</v>
      </c>
      <c r="F172" s="247" t="s">
        <v>349</v>
      </c>
      <c r="G172" s="206"/>
      <c r="H172" s="206"/>
      <c r="I172" s="209"/>
      <c r="J172" s="248">
        <f>BK172</f>
        <v>0</v>
      </c>
      <c r="K172" s="206"/>
      <c r="L172" s="211"/>
      <c r="M172" s="212"/>
      <c r="N172" s="213"/>
      <c r="O172" s="213"/>
      <c r="P172" s="214">
        <f>SUM(P173:P179)</f>
        <v>0</v>
      </c>
      <c r="Q172" s="213"/>
      <c r="R172" s="214">
        <f>SUM(R173:R179)</f>
        <v>0</v>
      </c>
      <c r="S172" s="213"/>
      <c r="T172" s="215">
        <f>SUM(T173:T179)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16" t="s">
        <v>83</v>
      </c>
      <c r="AT172" s="217" t="s">
        <v>75</v>
      </c>
      <c r="AU172" s="217" t="s">
        <v>83</v>
      </c>
      <c r="AY172" s="216" t="s">
        <v>140</v>
      </c>
      <c r="BK172" s="218">
        <f>SUM(BK173:BK179)</f>
        <v>0</v>
      </c>
    </row>
    <row r="173" s="2" customFormat="1" ht="24.15" customHeight="1">
      <c r="A173" s="37"/>
      <c r="B173" s="38"/>
      <c r="C173" s="219" t="s">
        <v>204</v>
      </c>
      <c r="D173" s="219" t="s">
        <v>141</v>
      </c>
      <c r="E173" s="220" t="s">
        <v>350</v>
      </c>
      <c r="F173" s="221" t="s">
        <v>351</v>
      </c>
      <c r="G173" s="222" t="s">
        <v>254</v>
      </c>
      <c r="H173" s="223">
        <v>257.46336000000002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41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139</v>
      </c>
      <c r="AT173" s="231" t="s">
        <v>141</v>
      </c>
      <c r="AU173" s="231" t="s">
        <v>90</v>
      </c>
      <c r="AY173" s="16" t="s">
        <v>140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83</v>
      </c>
      <c r="BK173" s="232">
        <f>ROUND(I173*H173,2)</f>
        <v>0</v>
      </c>
      <c r="BL173" s="16" t="s">
        <v>139</v>
      </c>
      <c r="BM173" s="231" t="s">
        <v>352</v>
      </c>
    </row>
    <row r="174" s="2" customFormat="1">
      <c r="A174" s="37"/>
      <c r="B174" s="38"/>
      <c r="C174" s="39"/>
      <c r="D174" s="233" t="s">
        <v>147</v>
      </c>
      <c r="E174" s="39"/>
      <c r="F174" s="234" t="s">
        <v>353</v>
      </c>
      <c r="G174" s="39"/>
      <c r="H174" s="39"/>
      <c r="I174" s="235"/>
      <c r="J174" s="39"/>
      <c r="K174" s="39"/>
      <c r="L174" s="43"/>
      <c r="M174" s="236"/>
      <c r="N174" s="237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147</v>
      </c>
      <c r="AU174" s="16" t="s">
        <v>90</v>
      </c>
    </row>
    <row r="175" s="2" customFormat="1" ht="16.5" customHeight="1">
      <c r="A175" s="37"/>
      <c r="B175" s="38"/>
      <c r="C175" s="219" t="s">
        <v>8</v>
      </c>
      <c r="D175" s="219" t="s">
        <v>141</v>
      </c>
      <c r="E175" s="220" t="s">
        <v>354</v>
      </c>
      <c r="F175" s="221" t="s">
        <v>355</v>
      </c>
      <c r="G175" s="222" t="s">
        <v>254</v>
      </c>
      <c r="H175" s="223">
        <v>257.46336000000002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41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141</v>
      </c>
      <c r="AU175" s="231" t="s">
        <v>90</v>
      </c>
      <c r="AY175" s="16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83</v>
      </c>
      <c r="BK175" s="232">
        <f>ROUND(I175*H175,2)</f>
        <v>0</v>
      </c>
      <c r="BL175" s="16" t="s">
        <v>139</v>
      </c>
      <c r="BM175" s="231" t="s">
        <v>356</v>
      </c>
    </row>
    <row r="176" s="2" customFormat="1">
      <c r="A176" s="37"/>
      <c r="B176" s="38"/>
      <c r="C176" s="39"/>
      <c r="D176" s="233" t="s">
        <v>147</v>
      </c>
      <c r="E176" s="39"/>
      <c r="F176" s="234" t="s">
        <v>357</v>
      </c>
      <c r="G176" s="39"/>
      <c r="H176" s="39"/>
      <c r="I176" s="235"/>
      <c r="J176" s="39"/>
      <c r="K176" s="39"/>
      <c r="L176" s="43"/>
      <c r="M176" s="236"/>
      <c r="N176" s="23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90</v>
      </c>
    </row>
    <row r="177" s="2" customFormat="1" ht="16.5" customHeight="1">
      <c r="A177" s="37"/>
      <c r="B177" s="38"/>
      <c r="C177" s="219" t="s">
        <v>358</v>
      </c>
      <c r="D177" s="219" t="s">
        <v>141</v>
      </c>
      <c r="E177" s="220" t="s">
        <v>359</v>
      </c>
      <c r="F177" s="221" t="s">
        <v>360</v>
      </c>
      <c r="G177" s="222" t="s">
        <v>254</v>
      </c>
      <c r="H177" s="223">
        <v>3861.9504000000002</v>
      </c>
      <c r="I177" s="224"/>
      <c r="J177" s="225">
        <f>ROUND(I177*H177,2)</f>
        <v>0</v>
      </c>
      <c r="K177" s="226"/>
      <c r="L177" s="43"/>
      <c r="M177" s="227" t="s">
        <v>1</v>
      </c>
      <c r="N177" s="228" t="s">
        <v>41</v>
      </c>
      <c r="O177" s="90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139</v>
      </c>
      <c r="AT177" s="231" t="s">
        <v>141</v>
      </c>
      <c r="AU177" s="231" t="s">
        <v>90</v>
      </c>
      <c r="AY177" s="16" t="s">
        <v>140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83</v>
      </c>
      <c r="BK177" s="232">
        <f>ROUND(I177*H177,2)</f>
        <v>0</v>
      </c>
      <c r="BL177" s="16" t="s">
        <v>139</v>
      </c>
      <c r="BM177" s="231" t="s">
        <v>361</v>
      </c>
    </row>
    <row r="178" s="2" customFormat="1">
      <c r="A178" s="37"/>
      <c r="B178" s="38"/>
      <c r="C178" s="39"/>
      <c r="D178" s="233" t="s">
        <v>147</v>
      </c>
      <c r="E178" s="39"/>
      <c r="F178" s="234" t="s">
        <v>362</v>
      </c>
      <c r="G178" s="39"/>
      <c r="H178" s="39"/>
      <c r="I178" s="235"/>
      <c r="J178" s="39"/>
      <c r="K178" s="39"/>
      <c r="L178" s="43"/>
      <c r="M178" s="236"/>
      <c r="N178" s="23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147</v>
      </c>
      <c r="AU178" s="16" t="s">
        <v>90</v>
      </c>
    </row>
    <row r="179" s="13" customFormat="1">
      <c r="A179" s="13"/>
      <c r="B179" s="250"/>
      <c r="C179" s="251"/>
      <c r="D179" s="233" t="s">
        <v>228</v>
      </c>
      <c r="E179" s="252" t="s">
        <v>1</v>
      </c>
      <c r="F179" s="253" t="s">
        <v>363</v>
      </c>
      <c r="G179" s="251"/>
      <c r="H179" s="254">
        <v>3861.9504000000002</v>
      </c>
      <c r="I179" s="255"/>
      <c r="J179" s="251"/>
      <c r="K179" s="251"/>
      <c r="L179" s="256"/>
      <c r="M179" s="272"/>
      <c r="N179" s="273"/>
      <c r="O179" s="273"/>
      <c r="P179" s="273"/>
      <c r="Q179" s="273"/>
      <c r="R179" s="273"/>
      <c r="S179" s="273"/>
      <c r="T179" s="27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228</v>
      </c>
      <c r="AU179" s="260" t="s">
        <v>90</v>
      </c>
      <c r="AV179" s="13" t="s">
        <v>90</v>
      </c>
      <c r="AW179" s="13" t="s">
        <v>33</v>
      </c>
      <c r="AX179" s="13" t="s">
        <v>83</v>
      </c>
      <c r="AY179" s="260" t="s">
        <v>140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oumWfT7bjS74QSTBzSE0aUGIFaJDosQFwG/ngL1565/0zsFH9XNHqcHQm9bhLH96kr/SH5AxmflrNo5UuDbNqA==" hashValue="mvLO3UOWJiVqz0tucBbAMA/gOyxsHwYO3HfkU+S7xgwdNwAXiefYH0+wv915RG3YM3MJacVCTRT8TalGpiiBYw==" algorithmName="SHA-512" password="CC35"/>
  <autoFilter ref="C125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90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213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364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ROUND((SUM(BE127:BE195)),  2)</f>
        <v>0</v>
      </c>
      <c r="G35" s="37"/>
      <c r="H35" s="37"/>
      <c r="I35" s="163">
        <v>0.20999999999999999</v>
      </c>
      <c r="J35" s="162">
        <f>ROUND(((SUM(BE127:BE195))*I35),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ROUND((SUM(BF127:BF195)),  2)</f>
        <v>0</v>
      </c>
      <c r="G36" s="37"/>
      <c r="H36" s="37"/>
      <c r="I36" s="163">
        <v>0.14999999999999999</v>
      </c>
      <c r="J36" s="162">
        <f>ROUND(((SUM(BF127:BF195))*I36),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ROUND((SUM(BG127:BG195)),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ROUND((SUM(BH127:BH195)),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ROUND((SUM(BI127:BI195)),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003 - Odstranění stabilizačního stupně v ř. km 43,113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J129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297</v>
      </c>
      <c r="E101" s="244"/>
      <c r="F101" s="244"/>
      <c r="G101" s="244"/>
      <c r="H101" s="244"/>
      <c r="I101" s="244"/>
      <c r="J101" s="245">
        <f>J158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298</v>
      </c>
      <c r="E102" s="244"/>
      <c r="F102" s="244"/>
      <c r="G102" s="244"/>
      <c r="H102" s="244"/>
      <c r="I102" s="244"/>
      <c r="J102" s="245">
        <f>J164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2"/>
      <c r="C103" s="132"/>
      <c r="D103" s="243" t="s">
        <v>365</v>
      </c>
      <c r="E103" s="244"/>
      <c r="F103" s="244"/>
      <c r="G103" s="244"/>
      <c r="H103" s="244"/>
      <c r="I103" s="244"/>
      <c r="J103" s="245">
        <f>J180</f>
        <v>0</v>
      </c>
      <c r="K103" s="132"/>
      <c r="L103" s="24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2"/>
      <c r="C104" s="132"/>
      <c r="D104" s="243" t="s">
        <v>217</v>
      </c>
      <c r="E104" s="244"/>
      <c r="F104" s="244"/>
      <c r="G104" s="244"/>
      <c r="H104" s="244"/>
      <c r="I104" s="244"/>
      <c r="J104" s="245">
        <f>J185</f>
        <v>0</v>
      </c>
      <c r="K104" s="132"/>
      <c r="L104" s="24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42"/>
      <c r="C105" s="132"/>
      <c r="D105" s="243" t="s">
        <v>299</v>
      </c>
      <c r="E105" s="244"/>
      <c r="F105" s="244"/>
      <c r="G105" s="244"/>
      <c r="H105" s="244"/>
      <c r="I105" s="244"/>
      <c r="J105" s="245">
        <f>J188</f>
        <v>0</v>
      </c>
      <c r="K105" s="132"/>
      <c r="L105" s="246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DVT Třebůvka, Dlouhá Loučka, ř.km 42,800 – 45,750 a LB přítok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115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213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117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003 - Odstranění stabilizačního stupně v ř. km 43,113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20. 3. 2025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>Povodí Moravy, s.p.</v>
      </c>
      <c r="G123" s="39"/>
      <c r="H123" s="39"/>
      <c r="I123" s="31" t="s">
        <v>32</v>
      </c>
      <c r="J123" s="35" t="str">
        <f>E23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IF(E20="","",E20)</f>
        <v>Vyplň údaj</v>
      </c>
      <c r="G124" s="39"/>
      <c r="H124" s="39"/>
      <c r="I124" s="31" t="s">
        <v>34</v>
      </c>
      <c r="J124" s="35" t="str">
        <f>E26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193"/>
      <c r="B126" s="194"/>
      <c r="C126" s="195" t="s">
        <v>125</v>
      </c>
      <c r="D126" s="196" t="s">
        <v>61</v>
      </c>
      <c r="E126" s="196" t="s">
        <v>57</v>
      </c>
      <c r="F126" s="196" t="s">
        <v>58</v>
      </c>
      <c r="G126" s="196" t="s">
        <v>126</v>
      </c>
      <c r="H126" s="196" t="s">
        <v>127</v>
      </c>
      <c r="I126" s="196" t="s">
        <v>128</v>
      </c>
      <c r="J126" s="197" t="s">
        <v>121</v>
      </c>
      <c r="K126" s="198" t="s">
        <v>129</v>
      </c>
      <c r="L126" s="199"/>
      <c r="M126" s="99" t="s">
        <v>1</v>
      </c>
      <c r="N126" s="100" t="s">
        <v>40</v>
      </c>
      <c r="O126" s="100" t="s">
        <v>130</v>
      </c>
      <c r="P126" s="100" t="s">
        <v>131</v>
      </c>
      <c r="Q126" s="100" t="s">
        <v>132</v>
      </c>
      <c r="R126" s="100" t="s">
        <v>133</v>
      </c>
      <c r="S126" s="100" t="s">
        <v>134</v>
      </c>
      <c r="T126" s="101" t="s">
        <v>135</v>
      </c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</row>
    <row r="127" s="2" customFormat="1" ht="22.8" customHeight="1">
      <c r="A127" s="37"/>
      <c r="B127" s="38"/>
      <c r="C127" s="106" t="s">
        <v>136</v>
      </c>
      <c r="D127" s="39"/>
      <c r="E127" s="39"/>
      <c r="F127" s="39"/>
      <c r="G127" s="39"/>
      <c r="H127" s="39"/>
      <c r="I127" s="39"/>
      <c r="J127" s="200">
        <f>BK127</f>
        <v>0</v>
      </c>
      <c r="K127" s="39"/>
      <c r="L127" s="43"/>
      <c r="M127" s="102"/>
      <c r="N127" s="201"/>
      <c r="O127" s="103"/>
      <c r="P127" s="202">
        <f>P128</f>
        <v>0</v>
      </c>
      <c r="Q127" s="103"/>
      <c r="R127" s="202">
        <f>R128</f>
        <v>79.874719999999996</v>
      </c>
      <c r="S127" s="103"/>
      <c r="T127" s="203">
        <f>T128</f>
        <v>133.53009349999999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85</v>
      </c>
      <c r="BK127" s="204">
        <f>BK128</f>
        <v>0</v>
      </c>
    </row>
    <row r="128" s="11" customFormat="1" ht="25.92" customHeight="1">
      <c r="A128" s="11"/>
      <c r="B128" s="205"/>
      <c r="C128" s="206"/>
      <c r="D128" s="207" t="s">
        <v>75</v>
      </c>
      <c r="E128" s="208" t="s">
        <v>218</v>
      </c>
      <c r="F128" s="208" t="s">
        <v>219</v>
      </c>
      <c r="G128" s="206"/>
      <c r="H128" s="206"/>
      <c r="I128" s="209"/>
      <c r="J128" s="210">
        <f>BK128</f>
        <v>0</v>
      </c>
      <c r="K128" s="206"/>
      <c r="L128" s="211"/>
      <c r="M128" s="212"/>
      <c r="N128" s="213"/>
      <c r="O128" s="213"/>
      <c r="P128" s="214">
        <f>P129+P158+P164+P180+P185+P188</f>
        <v>0</v>
      </c>
      <c r="Q128" s="213"/>
      <c r="R128" s="214">
        <f>R129+R158+R164+R180+R185+R188</f>
        <v>79.874719999999996</v>
      </c>
      <c r="S128" s="213"/>
      <c r="T128" s="215">
        <f>T129+T158+T164+T180+T185+T188</f>
        <v>133.53009349999999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83</v>
      </c>
      <c r="AT128" s="217" t="s">
        <v>75</v>
      </c>
      <c r="AU128" s="217" t="s">
        <v>76</v>
      </c>
      <c r="AY128" s="216" t="s">
        <v>140</v>
      </c>
      <c r="BK128" s="218">
        <f>BK129+BK158+BK164+BK180+BK185+BK188</f>
        <v>0</v>
      </c>
    </row>
    <row r="129" s="11" customFormat="1" ht="22.8" customHeight="1">
      <c r="A129" s="11"/>
      <c r="B129" s="205"/>
      <c r="C129" s="206"/>
      <c r="D129" s="207" t="s">
        <v>75</v>
      </c>
      <c r="E129" s="247" t="s">
        <v>83</v>
      </c>
      <c r="F129" s="247" t="s">
        <v>220</v>
      </c>
      <c r="G129" s="206"/>
      <c r="H129" s="206"/>
      <c r="I129" s="209"/>
      <c r="J129" s="248">
        <f>BK129</f>
        <v>0</v>
      </c>
      <c r="K129" s="206"/>
      <c r="L129" s="211"/>
      <c r="M129" s="212"/>
      <c r="N129" s="213"/>
      <c r="O129" s="213"/>
      <c r="P129" s="214">
        <f>SUM(P130:P157)</f>
        <v>0</v>
      </c>
      <c r="Q129" s="213"/>
      <c r="R129" s="214">
        <f>SUM(R130:R157)</f>
        <v>0.0027200000000000002</v>
      </c>
      <c r="S129" s="213"/>
      <c r="T129" s="215">
        <f>SUM(T130:T157)</f>
        <v>84.456000000000003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6" t="s">
        <v>139</v>
      </c>
      <c r="AT129" s="217" t="s">
        <v>75</v>
      </c>
      <c r="AU129" s="217" t="s">
        <v>83</v>
      </c>
      <c r="AY129" s="216" t="s">
        <v>140</v>
      </c>
      <c r="BK129" s="218">
        <f>SUM(BK130:BK157)</f>
        <v>0</v>
      </c>
    </row>
    <row r="130" s="2" customFormat="1" ht="16.5" customHeight="1">
      <c r="A130" s="37"/>
      <c r="B130" s="38"/>
      <c r="C130" s="219" t="s">
        <v>83</v>
      </c>
      <c r="D130" s="219" t="s">
        <v>141</v>
      </c>
      <c r="E130" s="220" t="s">
        <v>341</v>
      </c>
      <c r="F130" s="221" t="s">
        <v>342</v>
      </c>
      <c r="G130" s="222" t="s">
        <v>223</v>
      </c>
      <c r="H130" s="223">
        <v>34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1.8</v>
      </c>
      <c r="T130" s="230">
        <f>S130*H130</f>
        <v>61.200000000000003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238</v>
      </c>
      <c r="AT130" s="231" t="s">
        <v>141</v>
      </c>
      <c r="AU130" s="231" t="s">
        <v>90</v>
      </c>
      <c r="AY130" s="16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238</v>
      </c>
      <c r="BM130" s="231" t="s">
        <v>366</v>
      </c>
    </row>
    <row r="131" s="2" customFormat="1">
      <c r="A131" s="37"/>
      <c r="B131" s="38"/>
      <c r="C131" s="39"/>
      <c r="D131" s="233" t="s">
        <v>147</v>
      </c>
      <c r="E131" s="39"/>
      <c r="F131" s="234" t="s">
        <v>344</v>
      </c>
      <c r="G131" s="39"/>
      <c r="H131" s="39"/>
      <c r="I131" s="235"/>
      <c r="J131" s="39"/>
      <c r="K131" s="39"/>
      <c r="L131" s="43"/>
      <c r="M131" s="236"/>
      <c r="N131" s="23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90</v>
      </c>
    </row>
    <row r="132" s="2" customFormat="1">
      <c r="A132" s="37"/>
      <c r="B132" s="38"/>
      <c r="C132" s="39"/>
      <c r="D132" s="233" t="s">
        <v>226</v>
      </c>
      <c r="E132" s="39"/>
      <c r="F132" s="249" t="s">
        <v>367</v>
      </c>
      <c r="G132" s="39"/>
      <c r="H132" s="39"/>
      <c r="I132" s="235"/>
      <c r="J132" s="39"/>
      <c r="K132" s="39"/>
      <c r="L132" s="43"/>
      <c r="M132" s="236"/>
      <c r="N132" s="23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226</v>
      </c>
      <c r="AU132" s="16" t="s">
        <v>90</v>
      </c>
    </row>
    <row r="133" s="13" customFormat="1">
      <c r="A133" s="13"/>
      <c r="B133" s="250"/>
      <c r="C133" s="251"/>
      <c r="D133" s="233" t="s">
        <v>228</v>
      </c>
      <c r="E133" s="252" t="s">
        <v>1</v>
      </c>
      <c r="F133" s="253" t="s">
        <v>368</v>
      </c>
      <c r="G133" s="251"/>
      <c r="H133" s="254">
        <v>34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228</v>
      </c>
      <c r="AU133" s="260" t="s">
        <v>90</v>
      </c>
      <c r="AV133" s="13" t="s">
        <v>90</v>
      </c>
      <c r="AW133" s="13" t="s">
        <v>33</v>
      </c>
      <c r="AX133" s="13" t="s">
        <v>83</v>
      </c>
      <c r="AY133" s="260" t="s">
        <v>140</v>
      </c>
    </row>
    <row r="134" s="2" customFormat="1" ht="16.5" customHeight="1">
      <c r="A134" s="37"/>
      <c r="B134" s="38"/>
      <c r="C134" s="219" t="s">
        <v>90</v>
      </c>
      <c r="D134" s="219" t="s">
        <v>141</v>
      </c>
      <c r="E134" s="220" t="s">
        <v>369</v>
      </c>
      <c r="F134" s="221" t="s">
        <v>370</v>
      </c>
      <c r="G134" s="222" t="s">
        <v>223</v>
      </c>
      <c r="H134" s="223">
        <v>12.24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41</v>
      </c>
      <c r="O134" s="90"/>
      <c r="P134" s="229">
        <f>O134*H134</f>
        <v>0</v>
      </c>
      <c r="Q134" s="229">
        <v>0</v>
      </c>
      <c r="R134" s="229">
        <f>Q134*H134</f>
        <v>0</v>
      </c>
      <c r="S134" s="229">
        <v>1.8999999999999999</v>
      </c>
      <c r="T134" s="230">
        <f>S134*H134</f>
        <v>23.256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238</v>
      </c>
      <c r="AT134" s="231" t="s">
        <v>141</v>
      </c>
      <c r="AU134" s="231" t="s">
        <v>90</v>
      </c>
      <c r="AY134" s="16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83</v>
      </c>
      <c r="BK134" s="232">
        <f>ROUND(I134*H134,2)</f>
        <v>0</v>
      </c>
      <c r="BL134" s="16" t="s">
        <v>238</v>
      </c>
      <c r="BM134" s="231" t="s">
        <v>371</v>
      </c>
    </row>
    <row r="135" s="2" customFormat="1">
      <c r="A135" s="37"/>
      <c r="B135" s="38"/>
      <c r="C135" s="39"/>
      <c r="D135" s="233" t="s">
        <v>147</v>
      </c>
      <c r="E135" s="39"/>
      <c r="F135" s="234" t="s">
        <v>372</v>
      </c>
      <c r="G135" s="39"/>
      <c r="H135" s="39"/>
      <c r="I135" s="235"/>
      <c r="J135" s="39"/>
      <c r="K135" s="39"/>
      <c r="L135" s="43"/>
      <c r="M135" s="236"/>
      <c r="N135" s="23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90</v>
      </c>
    </row>
    <row r="136" s="13" customFormat="1">
      <c r="A136" s="13"/>
      <c r="B136" s="250"/>
      <c r="C136" s="251"/>
      <c r="D136" s="233" t="s">
        <v>228</v>
      </c>
      <c r="E136" s="252" t="s">
        <v>1</v>
      </c>
      <c r="F136" s="253" t="s">
        <v>373</v>
      </c>
      <c r="G136" s="251"/>
      <c r="H136" s="254">
        <v>12.24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228</v>
      </c>
      <c r="AU136" s="260" t="s">
        <v>90</v>
      </c>
      <c r="AV136" s="13" t="s">
        <v>90</v>
      </c>
      <c r="AW136" s="13" t="s">
        <v>33</v>
      </c>
      <c r="AX136" s="13" t="s">
        <v>83</v>
      </c>
      <c r="AY136" s="260" t="s">
        <v>140</v>
      </c>
    </row>
    <row r="137" s="2" customFormat="1" ht="21.75" customHeight="1">
      <c r="A137" s="37"/>
      <c r="B137" s="38"/>
      <c r="C137" s="219" t="s">
        <v>153</v>
      </c>
      <c r="D137" s="219" t="s">
        <v>141</v>
      </c>
      <c r="E137" s="220" t="s">
        <v>374</v>
      </c>
      <c r="F137" s="221" t="s">
        <v>375</v>
      </c>
      <c r="G137" s="222" t="s">
        <v>223</v>
      </c>
      <c r="H137" s="223">
        <v>84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41</v>
      </c>
      <c r="O137" s="90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238</v>
      </c>
      <c r="AT137" s="231" t="s">
        <v>141</v>
      </c>
      <c r="AU137" s="231" t="s">
        <v>90</v>
      </c>
      <c r="AY137" s="16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83</v>
      </c>
      <c r="BK137" s="232">
        <f>ROUND(I137*H137,2)</f>
        <v>0</v>
      </c>
      <c r="BL137" s="16" t="s">
        <v>238</v>
      </c>
      <c r="BM137" s="231" t="s">
        <v>376</v>
      </c>
    </row>
    <row r="138" s="2" customFormat="1">
      <c r="A138" s="37"/>
      <c r="B138" s="38"/>
      <c r="C138" s="39"/>
      <c r="D138" s="233" t="s">
        <v>147</v>
      </c>
      <c r="E138" s="39"/>
      <c r="F138" s="234" t="s">
        <v>377</v>
      </c>
      <c r="G138" s="39"/>
      <c r="H138" s="39"/>
      <c r="I138" s="235"/>
      <c r="J138" s="39"/>
      <c r="K138" s="39"/>
      <c r="L138" s="43"/>
      <c r="M138" s="236"/>
      <c r="N138" s="23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147</v>
      </c>
      <c r="AU138" s="16" t="s">
        <v>90</v>
      </c>
    </row>
    <row r="139" s="2" customFormat="1">
      <c r="A139" s="37"/>
      <c r="B139" s="38"/>
      <c r="C139" s="39"/>
      <c r="D139" s="233" t="s">
        <v>226</v>
      </c>
      <c r="E139" s="39"/>
      <c r="F139" s="249" t="s">
        <v>378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226</v>
      </c>
      <c r="AU139" s="16" t="s">
        <v>90</v>
      </c>
    </row>
    <row r="140" s="2" customFormat="1" ht="16.5" customHeight="1">
      <c r="A140" s="37"/>
      <c r="B140" s="38"/>
      <c r="C140" s="219" t="s">
        <v>139</v>
      </c>
      <c r="D140" s="219" t="s">
        <v>141</v>
      </c>
      <c r="E140" s="220" t="s">
        <v>379</v>
      </c>
      <c r="F140" s="221" t="s">
        <v>380</v>
      </c>
      <c r="G140" s="222" t="s">
        <v>223</v>
      </c>
      <c r="H140" s="223">
        <v>84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41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238</v>
      </c>
      <c r="AT140" s="231" t="s">
        <v>141</v>
      </c>
      <c r="AU140" s="231" t="s">
        <v>90</v>
      </c>
      <c r="AY140" s="16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83</v>
      </c>
      <c r="BK140" s="232">
        <f>ROUND(I140*H140,2)</f>
        <v>0</v>
      </c>
      <c r="BL140" s="16" t="s">
        <v>238</v>
      </c>
      <c r="BM140" s="231" t="s">
        <v>381</v>
      </c>
    </row>
    <row r="141" s="2" customFormat="1">
      <c r="A141" s="37"/>
      <c r="B141" s="38"/>
      <c r="C141" s="39"/>
      <c r="D141" s="233" t="s">
        <v>147</v>
      </c>
      <c r="E141" s="39"/>
      <c r="F141" s="234" t="s">
        <v>382</v>
      </c>
      <c r="G141" s="39"/>
      <c r="H141" s="39"/>
      <c r="I141" s="235"/>
      <c r="J141" s="39"/>
      <c r="K141" s="39"/>
      <c r="L141" s="43"/>
      <c r="M141" s="236"/>
      <c r="N141" s="23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90</v>
      </c>
    </row>
    <row r="142" s="13" customFormat="1">
      <c r="A142" s="13"/>
      <c r="B142" s="250"/>
      <c r="C142" s="251"/>
      <c r="D142" s="233" t="s">
        <v>228</v>
      </c>
      <c r="E142" s="252" t="s">
        <v>1</v>
      </c>
      <c r="F142" s="253" t="s">
        <v>383</v>
      </c>
      <c r="G142" s="251"/>
      <c r="H142" s="254">
        <v>84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228</v>
      </c>
      <c r="AU142" s="260" t="s">
        <v>90</v>
      </c>
      <c r="AV142" s="13" t="s">
        <v>90</v>
      </c>
      <c r="AW142" s="13" t="s">
        <v>33</v>
      </c>
      <c r="AX142" s="13" t="s">
        <v>83</v>
      </c>
      <c r="AY142" s="260" t="s">
        <v>140</v>
      </c>
    </row>
    <row r="143" s="2" customFormat="1" ht="16.5" customHeight="1">
      <c r="A143" s="37"/>
      <c r="B143" s="38"/>
      <c r="C143" s="219" t="s">
        <v>162</v>
      </c>
      <c r="D143" s="219" t="s">
        <v>141</v>
      </c>
      <c r="E143" s="220" t="s">
        <v>263</v>
      </c>
      <c r="F143" s="221" t="s">
        <v>264</v>
      </c>
      <c r="G143" s="222" t="s">
        <v>265</v>
      </c>
      <c r="H143" s="223">
        <v>40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141</v>
      </c>
      <c r="AU143" s="231" t="s">
        <v>90</v>
      </c>
      <c r="AY143" s="16" t="s">
        <v>140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83</v>
      </c>
      <c r="BK143" s="232">
        <f>ROUND(I143*H143,2)</f>
        <v>0</v>
      </c>
      <c r="BL143" s="16" t="s">
        <v>139</v>
      </c>
      <c r="BM143" s="231" t="s">
        <v>384</v>
      </c>
    </row>
    <row r="144" s="2" customFormat="1">
      <c r="A144" s="37"/>
      <c r="B144" s="38"/>
      <c r="C144" s="39"/>
      <c r="D144" s="233" t="s">
        <v>147</v>
      </c>
      <c r="E144" s="39"/>
      <c r="F144" s="234" t="s">
        <v>267</v>
      </c>
      <c r="G144" s="39"/>
      <c r="H144" s="39"/>
      <c r="I144" s="235"/>
      <c r="J144" s="39"/>
      <c r="K144" s="39"/>
      <c r="L144" s="43"/>
      <c r="M144" s="236"/>
      <c r="N144" s="23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90</v>
      </c>
    </row>
    <row r="145" s="13" customFormat="1">
      <c r="A145" s="13"/>
      <c r="B145" s="250"/>
      <c r="C145" s="251"/>
      <c r="D145" s="233" t="s">
        <v>228</v>
      </c>
      <c r="E145" s="252" t="s">
        <v>1</v>
      </c>
      <c r="F145" s="253" t="s">
        <v>385</v>
      </c>
      <c r="G145" s="251"/>
      <c r="H145" s="254">
        <v>40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228</v>
      </c>
      <c r="AU145" s="260" t="s">
        <v>90</v>
      </c>
      <c r="AV145" s="13" t="s">
        <v>90</v>
      </c>
      <c r="AW145" s="13" t="s">
        <v>33</v>
      </c>
      <c r="AX145" s="13" t="s">
        <v>83</v>
      </c>
      <c r="AY145" s="260" t="s">
        <v>140</v>
      </c>
    </row>
    <row r="146" s="2" customFormat="1" ht="16.5" customHeight="1">
      <c r="A146" s="37"/>
      <c r="B146" s="38"/>
      <c r="C146" s="261" t="s">
        <v>166</v>
      </c>
      <c r="D146" s="261" t="s">
        <v>268</v>
      </c>
      <c r="E146" s="262" t="s">
        <v>269</v>
      </c>
      <c r="F146" s="263" t="s">
        <v>270</v>
      </c>
      <c r="G146" s="264" t="s">
        <v>271</v>
      </c>
      <c r="H146" s="265">
        <v>0.80000000000000004</v>
      </c>
      <c r="I146" s="266"/>
      <c r="J146" s="267">
        <f>ROUND(I146*H146,2)</f>
        <v>0</v>
      </c>
      <c r="K146" s="268"/>
      <c r="L146" s="269"/>
      <c r="M146" s="270" t="s">
        <v>1</v>
      </c>
      <c r="N146" s="271" t="s">
        <v>41</v>
      </c>
      <c r="O146" s="90"/>
      <c r="P146" s="229">
        <f>O146*H146</f>
        <v>0</v>
      </c>
      <c r="Q146" s="229">
        <v>0.001</v>
      </c>
      <c r="R146" s="229">
        <f>Q146*H146</f>
        <v>0.00080000000000000004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176</v>
      </c>
      <c r="AT146" s="231" t="s">
        <v>268</v>
      </c>
      <c r="AU146" s="231" t="s">
        <v>90</v>
      </c>
      <c r="AY146" s="16" t="s">
        <v>140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83</v>
      </c>
      <c r="BK146" s="232">
        <f>ROUND(I146*H146,2)</f>
        <v>0</v>
      </c>
      <c r="BL146" s="16" t="s">
        <v>139</v>
      </c>
      <c r="BM146" s="231" t="s">
        <v>386</v>
      </c>
    </row>
    <row r="147" s="2" customFormat="1">
      <c r="A147" s="37"/>
      <c r="B147" s="38"/>
      <c r="C147" s="39"/>
      <c r="D147" s="233" t="s">
        <v>147</v>
      </c>
      <c r="E147" s="39"/>
      <c r="F147" s="234" t="s">
        <v>270</v>
      </c>
      <c r="G147" s="39"/>
      <c r="H147" s="39"/>
      <c r="I147" s="235"/>
      <c r="J147" s="39"/>
      <c r="K147" s="39"/>
      <c r="L147" s="43"/>
      <c r="M147" s="236"/>
      <c r="N147" s="23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90</v>
      </c>
    </row>
    <row r="148" s="13" customFormat="1">
      <c r="A148" s="13"/>
      <c r="B148" s="250"/>
      <c r="C148" s="251"/>
      <c r="D148" s="233" t="s">
        <v>228</v>
      </c>
      <c r="E148" s="251"/>
      <c r="F148" s="253" t="s">
        <v>387</v>
      </c>
      <c r="G148" s="251"/>
      <c r="H148" s="254">
        <v>0.80000000000000004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228</v>
      </c>
      <c r="AU148" s="260" t="s">
        <v>90</v>
      </c>
      <c r="AV148" s="13" t="s">
        <v>90</v>
      </c>
      <c r="AW148" s="13" t="s">
        <v>4</v>
      </c>
      <c r="AX148" s="13" t="s">
        <v>83</v>
      </c>
      <c r="AY148" s="260" t="s">
        <v>140</v>
      </c>
    </row>
    <row r="149" s="2" customFormat="1" ht="16.5" customHeight="1">
      <c r="A149" s="37"/>
      <c r="B149" s="38"/>
      <c r="C149" s="219" t="s">
        <v>172</v>
      </c>
      <c r="D149" s="219" t="s">
        <v>141</v>
      </c>
      <c r="E149" s="220" t="s">
        <v>388</v>
      </c>
      <c r="F149" s="221" t="s">
        <v>389</v>
      </c>
      <c r="G149" s="222" t="s">
        <v>265</v>
      </c>
      <c r="H149" s="223">
        <v>96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141</v>
      </c>
      <c r="AU149" s="231" t="s">
        <v>90</v>
      </c>
      <c r="AY149" s="16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139</v>
      </c>
      <c r="BM149" s="231" t="s">
        <v>390</v>
      </c>
    </row>
    <row r="150" s="2" customFormat="1">
      <c r="A150" s="37"/>
      <c r="B150" s="38"/>
      <c r="C150" s="39"/>
      <c r="D150" s="233" t="s">
        <v>147</v>
      </c>
      <c r="E150" s="39"/>
      <c r="F150" s="234" t="s">
        <v>391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13" customFormat="1">
      <c r="A151" s="13"/>
      <c r="B151" s="250"/>
      <c r="C151" s="251"/>
      <c r="D151" s="233" t="s">
        <v>228</v>
      </c>
      <c r="E151" s="252" t="s">
        <v>1</v>
      </c>
      <c r="F151" s="253" t="s">
        <v>392</v>
      </c>
      <c r="G151" s="251"/>
      <c r="H151" s="254">
        <v>96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228</v>
      </c>
      <c r="AU151" s="260" t="s">
        <v>90</v>
      </c>
      <c r="AV151" s="13" t="s">
        <v>90</v>
      </c>
      <c r="AW151" s="13" t="s">
        <v>33</v>
      </c>
      <c r="AX151" s="13" t="s">
        <v>83</v>
      </c>
      <c r="AY151" s="260" t="s">
        <v>140</v>
      </c>
    </row>
    <row r="152" s="2" customFormat="1" ht="16.5" customHeight="1">
      <c r="A152" s="37"/>
      <c r="B152" s="38"/>
      <c r="C152" s="261" t="s">
        <v>176</v>
      </c>
      <c r="D152" s="261" t="s">
        <v>268</v>
      </c>
      <c r="E152" s="262" t="s">
        <v>278</v>
      </c>
      <c r="F152" s="263" t="s">
        <v>279</v>
      </c>
      <c r="G152" s="264" t="s">
        <v>271</v>
      </c>
      <c r="H152" s="265">
        <v>1.9199999999999999</v>
      </c>
      <c r="I152" s="266"/>
      <c r="J152" s="267">
        <f>ROUND(I152*H152,2)</f>
        <v>0</v>
      </c>
      <c r="K152" s="268"/>
      <c r="L152" s="269"/>
      <c r="M152" s="270" t="s">
        <v>1</v>
      </c>
      <c r="N152" s="271" t="s">
        <v>41</v>
      </c>
      <c r="O152" s="90"/>
      <c r="P152" s="229">
        <f>O152*H152</f>
        <v>0</v>
      </c>
      <c r="Q152" s="229">
        <v>0.001</v>
      </c>
      <c r="R152" s="229">
        <f>Q152*H152</f>
        <v>0.0019200000000000001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176</v>
      </c>
      <c r="AT152" s="231" t="s">
        <v>268</v>
      </c>
      <c r="AU152" s="231" t="s">
        <v>90</v>
      </c>
      <c r="AY152" s="16" t="s">
        <v>140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83</v>
      </c>
      <c r="BK152" s="232">
        <f>ROUND(I152*H152,2)</f>
        <v>0</v>
      </c>
      <c r="BL152" s="16" t="s">
        <v>139</v>
      </c>
      <c r="BM152" s="231" t="s">
        <v>393</v>
      </c>
    </row>
    <row r="153" s="2" customFormat="1">
      <c r="A153" s="37"/>
      <c r="B153" s="38"/>
      <c r="C153" s="39"/>
      <c r="D153" s="233" t="s">
        <v>147</v>
      </c>
      <c r="E153" s="39"/>
      <c r="F153" s="234" t="s">
        <v>279</v>
      </c>
      <c r="G153" s="39"/>
      <c r="H153" s="39"/>
      <c r="I153" s="235"/>
      <c r="J153" s="39"/>
      <c r="K153" s="39"/>
      <c r="L153" s="43"/>
      <c r="M153" s="236"/>
      <c r="N153" s="23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13" customFormat="1">
      <c r="A154" s="13"/>
      <c r="B154" s="250"/>
      <c r="C154" s="251"/>
      <c r="D154" s="233" t="s">
        <v>228</v>
      </c>
      <c r="E154" s="251"/>
      <c r="F154" s="253" t="s">
        <v>394</v>
      </c>
      <c r="G154" s="251"/>
      <c r="H154" s="254">
        <v>1.9199999999999999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228</v>
      </c>
      <c r="AU154" s="260" t="s">
        <v>90</v>
      </c>
      <c r="AV154" s="13" t="s">
        <v>90</v>
      </c>
      <c r="AW154" s="13" t="s">
        <v>4</v>
      </c>
      <c r="AX154" s="13" t="s">
        <v>83</v>
      </c>
      <c r="AY154" s="260" t="s">
        <v>140</v>
      </c>
    </row>
    <row r="155" s="2" customFormat="1" ht="16.5" customHeight="1">
      <c r="A155" s="37"/>
      <c r="B155" s="38"/>
      <c r="C155" s="219" t="s">
        <v>180</v>
      </c>
      <c r="D155" s="219" t="s">
        <v>141</v>
      </c>
      <c r="E155" s="220" t="s">
        <v>395</v>
      </c>
      <c r="F155" s="221" t="s">
        <v>396</v>
      </c>
      <c r="G155" s="222" t="s">
        <v>265</v>
      </c>
      <c r="H155" s="223">
        <v>144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41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238</v>
      </c>
      <c r="AT155" s="231" t="s">
        <v>141</v>
      </c>
      <c r="AU155" s="231" t="s">
        <v>90</v>
      </c>
      <c r="AY155" s="16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83</v>
      </c>
      <c r="BK155" s="232">
        <f>ROUND(I155*H155,2)</f>
        <v>0</v>
      </c>
      <c r="BL155" s="16" t="s">
        <v>238</v>
      </c>
      <c r="BM155" s="231" t="s">
        <v>397</v>
      </c>
    </row>
    <row r="156" s="2" customFormat="1">
      <c r="A156" s="37"/>
      <c r="B156" s="38"/>
      <c r="C156" s="39"/>
      <c r="D156" s="233" t="s">
        <v>147</v>
      </c>
      <c r="E156" s="39"/>
      <c r="F156" s="234" t="s">
        <v>398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13" customFormat="1">
      <c r="A157" s="13"/>
      <c r="B157" s="250"/>
      <c r="C157" s="251"/>
      <c r="D157" s="233" t="s">
        <v>228</v>
      </c>
      <c r="E157" s="252" t="s">
        <v>1</v>
      </c>
      <c r="F157" s="253" t="s">
        <v>399</v>
      </c>
      <c r="G157" s="251"/>
      <c r="H157" s="254">
        <v>144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228</v>
      </c>
      <c r="AU157" s="260" t="s">
        <v>90</v>
      </c>
      <c r="AV157" s="13" t="s">
        <v>90</v>
      </c>
      <c r="AW157" s="13" t="s">
        <v>33</v>
      </c>
      <c r="AX157" s="13" t="s">
        <v>83</v>
      </c>
      <c r="AY157" s="260" t="s">
        <v>140</v>
      </c>
    </row>
    <row r="158" s="11" customFormat="1" ht="22.8" customHeight="1">
      <c r="A158" s="11"/>
      <c r="B158" s="205"/>
      <c r="C158" s="206"/>
      <c r="D158" s="207" t="s">
        <v>75</v>
      </c>
      <c r="E158" s="247" t="s">
        <v>139</v>
      </c>
      <c r="F158" s="247" t="s">
        <v>321</v>
      </c>
      <c r="G158" s="206"/>
      <c r="H158" s="206"/>
      <c r="I158" s="209"/>
      <c r="J158" s="248">
        <f>BK158</f>
        <v>0</v>
      </c>
      <c r="K158" s="206"/>
      <c r="L158" s="211"/>
      <c r="M158" s="212"/>
      <c r="N158" s="213"/>
      <c r="O158" s="213"/>
      <c r="P158" s="214">
        <f>SUM(P159:P163)</f>
        <v>0</v>
      </c>
      <c r="Q158" s="213"/>
      <c r="R158" s="214">
        <f>SUM(R159:R163)</f>
        <v>79.872</v>
      </c>
      <c r="S158" s="213"/>
      <c r="T158" s="215">
        <f>SUM(T159:T163)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16" t="s">
        <v>83</v>
      </c>
      <c r="AT158" s="217" t="s">
        <v>75</v>
      </c>
      <c r="AU158" s="217" t="s">
        <v>83</v>
      </c>
      <c r="AY158" s="216" t="s">
        <v>140</v>
      </c>
      <c r="BK158" s="218">
        <f>SUM(BK159:BK163)</f>
        <v>0</v>
      </c>
    </row>
    <row r="159" s="2" customFormat="1" ht="16.5" customHeight="1">
      <c r="A159" s="37"/>
      <c r="B159" s="38"/>
      <c r="C159" s="219" t="s">
        <v>184</v>
      </c>
      <c r="D159" s="219" t="s">
        <v>141</v>
      </c>
      <c r="E159" s="220" t="s">
        <v>400</v>
      </c>
      <c r="F159" s="221" t="s">
        <v>401</v>
      </c>
      <c r="G159" s="222" t="s">
        <v>223</v>
      </c>
      <c r="H159" s="223">
        <v>40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41</v>
      </c>
      <c r="O159" s="90"/>
      <c r="P159" s="229">
        <f>O159*H159</f>
        <v>0</v>
      </c>
      <c r="Q159" s="229">
        <v>1.9967999999999999</v>
      </c>
      <c r="R159" s="229">
        <f>Q159*H159</f>
        <v>79.872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141</v>
      </c>
      <c r="AU159" s="231" t="s">
        <v>90</v>
      </c>
      <c r="AY159" s="16" t="s">
        <v>140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83</v>
      </c>
      <c r="BK159" s="232">
        <f>ROUND(I159*H159,2)</f>
        <v>0</v>
      </c>
      <c r="BL159" s="16" t="s">
        <v>139</v>
      </c>
      <c r="BM159" s="231" t="s">
        <v>402</v>
      </c>
    </row>
    <row r="160" s="2" customFormat="1">
      <c r="A160" s="37"/>
      <c r="B160" s="38"/>
      <c r="C160" s="39"/>
      <c r="D160" s="233" t="s">
        <v>147</v>
      </c>
      <c r="E160" s="39"/>
      <c r="F160" s="234" t="s">
        <v>403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147</v>
      </c>
      <c r="AU160" s="16" t="s">
        <v>90</v>
      </c>
    </row>
    <row r="161" s="13" customFormat="1">
      <c r="A161" s="13"/>
      <c r="B161" s="250"/>
      <c r="C161" s="251"/>
      <c r="D161" s="233" t="s">
        <v>228</v>
      </c>
      <c r="E161" s="252" t="s">
        <v>1</v>
      </c>
      <c r="F161" s="253" t="s">
        <v>404</v>
      </c>
      <c r="G161" s="251"/>
      <c r="H161" s="254">
        <v>12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228</v>
      </c>
      <c r="AU161" s="260" t="s">
        <v>90</v>
      </c>
      <c r="AV161" s="13" t="s">
        <v>90</v>
      </c>
      <c r="AW161" s="13" t="s">
        <v>33</v>
      </c>
      <c r="AX161" s="13" t="s">
        <v>76</v>
      </c>
      <c r="AY161" s="260" t="s">
        <v>140</v>
      </c>
    </row>
    <row r="162" s="13" customFormat="1">
      <c r="A162" s="13"/>
      <c r="B162" s="250"/>
      <c r="C162" s="251"/>
      <c r="D162" s="233" t="s">
        <v>228</v>
      </c>
      <c r="E162" s="252" t="s">
        <v>1</v>
      </c>
      <c r="F162" s="253" t="s">
        <v>405</v>
      </c>
      <c r="G162" s="251"/>
      <c r="H162" s="254">
        <v>28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228</v>
      </c>
      <c r="AU162" s="260" t="s">
        <v>90</v>
      </c>
      <c r="AV162" s="13" t="s">
        <v>90</v>
      </c>
      <c r="AW162" s="13" t="s">
        <v>33</v>
      </c>
      <c r="AX162" s="13" t="s">
        <v>76</v>
      </c>
      <c r="AY162" s="260" t="s">
        <v>140</v>
      </c>
    </row>
    <row r="163" s="14" customFormat="1">
      <c r="A163" s="14"/>
      <c r="B163" s="275"/>
      <c r="C163" s="276"/>
      <c r="D163" s="233" t="s">
        <v>228</v>
      </c>
      <c r="E163" s="277" t="s">
        <v>1</v>
      </c>
      <c r="F163" s="278" t="s">
        <v>406</v>
      </c>
      <c r="G163" s="276"/>
      <c r="H163" s="279">
        <v>40</v>
      </c>
      <c r="I163" s="280"/>
      <c r="J163" s="276"/>
      <c r="K163" s="276"/>
      <c r="L163" s="281"/>
      <c r="M163" s="282"/>
      <c r="N163" s="283"/>
      <c r="O163" s="283"/>
      <c r="P163" s="283"/>
      <c r="Q163" s="283"/>
      <c r="R163" s="283"/>
      <c r="S163" s="283"/>
      <c r="T163" s="28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5" t="s">
        <v>228</v>
      </c>
      <c r="AU163" s="285" t="s">
        <v>90</v>
      </c>
      <c r="AV163" s="14" t="s">
        <v>139</v>
      </c>
      <c r="AW163" s="14" t="s">
        <v>33</v>
      </c>
      <c r="AX163" s="14" t="s">
        <v>83</v>
      </c>
      <c r="AY163" s="285" t="s">
        <v>140</v>
      </c>
    </row>
    <row r="164" s="11" customFormat="1" ht="22.8" customHeight="1">
      <c r="A164" s="11"/>
      <c r="B164" s="205"/>
      <c r="C164" s="206"/>
      <c r="D164" s="207" t="s">
        <v>75</v>
      </c>
      <c r="E164" s="247" t="s">
        <v>339</v>
      </c>
      <c r="F164" s="247" t="s">
        <v>340</v>
      </c>
      <c r="G164" s="206"/>
      <c r="H164" s="206"/>
      <c r="I164" s="209"/>
      <c r="J164" s="248">
        <f>BK164</f>
        <v>0</v>
      </c>
      <c r="K164" s="206"/>
      <c r="L164" s="211"/>
      <c r="M164" s="212"/>
      <c r="N164" s="213"/>
      <c r="O164" s="213"/>
      <c r="P164" s="214">
        <f>SUM(P165:P179)</f>
        <v>0</v>
      </c>
      <c r="Q164" s="213"/>
      <c r="R164" s="214">
        <f>SUM(R165:R179)</f>
        <v>0</v>
      </c>
      <c r="S164" s="213"/>
      <c r="T164" s="215">
        <f>SUM(T165:T179)</f>
        <v>48.867919999999998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6" t="s">
        <v>139</v>
      </c>
      <c r="AT164" s="217" t="s">
        <v>75</v>
      </c>
      <c r="AU164" s="217" t="s">
        <v>83</v>
      </c>
      <c r="AY164" s="216" t="s">
        <v>140</v>
      </c>
      <c r="BK164" s="218">
        <f>SUM(BK165:BK179)</f>
        <v>0</v>
      </c>
    </row>
    <row r="165" s="2" customFormat="1" ht="16.5" customHeight="1">
      <c r="A165" s="37"/>
      <c r="B165" s="38"/>
      <c r="C165" s="219" t="s">
        <v>189</v>
      </c>
      <c r="D165" s="219" t="s">
        <v>141</v>
      </c>
      <c r="E165" s="220" t="s">
        <v>407</v>
      </c>
      <c r="F165" s="221" t="s">
        <v>408</v>
      </c>
      <c r="G165" s="222" t="s">
        <v>223</v>
      </c>
      <c r="H165" s="223">
        <v>1.48688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2.5</v>
      </c>
      <c r="T165" s="230">
        <f>S165*H165</f>
        <v>3.7172000000000001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141</v>
      </c>
      <c r="AU165" s="231" t="s">
        <v>90</v>
      </c>
      <c r="AY165" s="16" t="s">
        <v>140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83</v>
      </c>
      <c r="BK165" s="232">
        <f>ROUND(I165*H165,2)</f>
        <v>0</v>
      </c>
      <c r="BL165" s="16" t="s">
        <v>139</v>
      </c>
      <c r="BM165" s="231" t="s">
        <v>409</v>
      </c>
    </row>
    <row r="166" s="2" customFormat="1">
      <c r="A166" s="37"/>
      <c r="B166" s="38"/>
      <c r="C166" s="39"/>
      <c r="D166" s="233" t="s">
        <v>147</v>
      </c>
      <c r="E166" s="39"/>
      <c r="F166" s="234" t="s">
        <v>410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2" customFormat="1">
      <c r="A167" s="37"/>
      <c r="B167" s="38"/>
      <c r="C167" s="39"/>
      <c r="D167" s="233" t="s">
        <v>226</v>
      </c>
      <c r="E167" s="39"/>
      <c r="F167" s="249" t="s">
        <v>411</v>
      </c>
      <c r="G167" s="39"/>
      <c r="H167" s="39"/>
      <c r="I167" s="235"/>
      <c r="J167" s="39"/>
      <c r="K167" s="39"/>
      <c r="L167" s="43"/>
      <c r="M167" s="236"/>
      <c r="N167" s="23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226</v>
      </c>
      <c r="AU167" s="16" t="s">
        <v>90</v>
      </c>
    </row>
    <row r="168" s="13" customFormat="1">
      <c r="A168" s="13"/>
      <c r="B168" s="250"/>
      <c r="C168" s="251"/>
      <c r="D168" s="233" t="s">
        <v>228</v>
      </c>
      <c r="E168" s="252" t="s">
        <v>1</v>
      </c>
      <c r="F168" s="253" t="s">
        <v>412</v>
      </c>
      <c r="G168" s="251"/>
      <c r="H168" s="254">
        <v>1.07813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228</v>
      </c>
      <c r="AU168" s="260" t="s">
        <v>90</v>
      </c>
      <c r="AV168" s="13" t="s">
        <v>90</v>
      </c>
      <c r="AW168" s="13" t="s">
        <v>33</v>
      </c>
      <c r="AX168" s="13" t="s">
        <v>76</v>
      </c>
      <c r="AY168" s="260" t="s">
        <v>140</v>
      </c>
    </row>
    <row r="169" s="13" customFormat="1">
      <c r="A169" s="13"/>
      <c r="B169" s="250"/>
      <c r="C169" s="251"/>
      <c r="D169" s="233" t="s">
        <v>228</v>
      </c>
      <c r="E169" s="252" t="s">
        <v>1</v>
      </c>
      <c r="F169" s="253" t="s">
        <v>413</v>
      </c>
      <c r="G169" s="251"/>
      <c r="H169" s="254">
        <v>0.40875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228</v>
      </c>
      <c r="AU169" s="260" t="s">
        <v>90</v>
      </c>
      <c r="AV169" s="13" t="s">
        <v>90</v>
      </c>
      <c r="AW169" s="13" t="s">
        <v>33</v>
      </c>
      <c r="AX169" s="13" t="s">
        <v>76</v>
      </c>
      <c r="AY169" s="260" t="s">
        <v>140</v>
      </c>
    </row>
    <row r="170" s="14" customFormat="1">
      <c r="A170" s="14"/>
      <c r="B170" s="275"/>
      <c r="C170" s="276"/>
      <c r="D170" s="233" t="s">
        <v>228</v>
      </c>
      <c r="E170" s="277" t="s">
        <v>1</v>
      </c>
      <c r="F170" s="278" t="s">
        <v>406</v>
      </c>
      <c r="G170" s="276"/>
      <c r="H170" s="279">
        <v>1.48688</v>
      </c>
      <c r="I170" s="280"/>
      <c r="J170" s="276"/>
      <c r="K170" s="276"/>
      <c r="L170" s="281"/>
      <c r="M170" s="282"/>
      <c r="N170" s="283"/>
      <c r="O170" s="283"/>
      <c r="P170" s="283"/>
      <c r="Q170" s="283"/>
      <c r="R170" s="283"/>
      <c r="S170" s="283"/>
      <c r="T170" s="28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5" t="s">
        <v>228</v>
      </c>
      <c r="AU170" s="285" t="s">
        <v>90</v>
      </c>
      <c r="AV170" s="14" t="s">
        <v>139</v>
      </c>
      <c r="AW170" s="14" t="s">
        <v>33</v>
      </c>
      <c r="AX170" s="14" t="s">
        <v>83</v>
      </c>
      <c r="AY170" s="285" t="s">
        <v>140</v>
      </c>
    </row>
    <row r="171" s="2" customFormat="1" ht="16.5" customHeight="1">
      <c r="A171" s="37"/>
      <c r="B171" s="38"/>
      <c r="C171" s="219" t="s">
        <v>194</v>
      </c>
      <c r="D171" s="219" t="s">
        <v>141</v>
      </c>
      <c r="E171" s="220" t="s">
        <v>414</v>
      </c>
      <c r="F171" s="221" t="s">
        <v>415</v>
      </c>
      <c r="G171" s="222" t="s">
        <v>223</v>
      </c>
      <c r="H171" s="223">
        <v>18.812799999999999</v>
      </c>
      <c r="I171" s="224"/>
      <c r="J171" s="225">
        <f>ROUND(I171*H171,2)</f>
        <v>0</v>
      </c>
      <c r="K171" s="226"/>
      <c r="L171" s="43"/>
      <c r="M171" s="227" t="s">
        <v>1</v>
      </c>
      <c r="N171" s="228" t="s">
        <v>41</v>
      </c>
      <c r="O171" s="90"/>
      <c r="P171" s="229">
        <f>O171*H171</f>
        <v>0</v>
      </c>
      <c r="Q171" s="229">
        <v>0</v>
      </c>
      <c r="R171" s="229">
        <f>Q171*H171</f>
        <v>0</v>
      </c>
      <c r="S171" s="229">
        <v>2.3999999999999999</v>
      </c>
      <c r="T171" s="230">
        <f>S171*H171</f>
        <v>45.15072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141</v>
      </c>
      <c r="AU171" s="231" t="s">
        <v>90</v>
      </c>
      <c r="AY171" s="16" t="s">
        <v>140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83</v>
      </c>
      <c r="BK171" s="232">
        <f>ROUND(I171*H171,2)</f>
        <v>0</v>
      </c>
      <c r="BL171" s="16" t="s">
        <v>139</v>
      </c>
      <c r="BM171" s="231" t="s">
        <v>416</v>
      </c>
    </row>
    <row r="172" s="2" customFormat="1">
      <c r="A172" s="37"/>
      <c r="B172" s="38"/>
      <c r="C172" s="39"/>
      <c r="D172" s="233" t="s">
        <v>147</v>
      </c>
      <c r="E172" s="39"/>
      <c r="F172" s="234" t="s">
        <v>417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147</v>
      </c>
      <c r="AU172" s="16" t="s">
        <v>90</v>
      </c>
    </row>
    <row r="173" s="13" customFormat="1">
      <c r="A173" s="13"/>
      <c r="B173" s="250"/>
      <c r="C173" s="251"/>
      <c r="D173" s="233" t="s">
        <v>228</v>
      </c>
      <c r="E173" s="252" t="s">
        <v>1</v>
      </c>
      <c r="F173" s="253" t="s">
        <v>418</v>
      </c>
      <c r="G173" s="251"/>
      <c r="H173" s="254">
        <v>9.0372699999999995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228</v>
      </c>
      <c r="AU173" s="260" t="s">
        <v>90</v>
      </c>
      <c r="AV173" s="13" t="s">
        <v>90</v>
      </c>
      <c r="AW173" s="13" t="s">
        <v>33</v>
      </c>
      <c r="AX173" s="13" t="s">
        <v>76</v>
      </c>
      <c r="AY173" s="260" t="s">
        <v>140</v>
      </c>
    </row>
    <row r="174" s="13" customFormat="1">
      <c r="A174" s="13"/>
      <c r="B174" s="250"/>
      <c r="C174" s="251"/>
      <c r="D174" s="233" t="s">
        <v>228</v>
      </c>
      <c r="E174" s="252" t="s">
        <v>1</v>
      </c>
      <c r="F174" s="253" t="s">
        <v>419</v>
      </c>
      <c r="G174" s="251"/>
      <c r="H174" s="254">
        <v>0.75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228</v>
      </c>
      <c r="AU174" s="260" t="s">
        <v>90</v>
      </c>
      <c r="AV174" s="13" t="s">
        <v>90</v>
      </c>
      <c r="AW174" s="13" t="s">
        <v>33</v>
      </c>
      <c r="AX174" s="13" t="s">
        <v>76</v>
      </c>
      <c r="AY174" s="260" t="s">
        <v>140</v>
      </c>
    </row>
    <row r="175" s="13" customFormat="1">
      <c r="A175" s="13"/>
      <c r="B175" s="250"/>
      <c r="C175" s="251"/>
      <c r="D175" s="233" t="s">
        <v>228</v>
      </c>
      <c r="E175" s="252" t="s">
        <v>1</v>
      </c>
      <c r="F175" s="253" t="s">
        <v>420</v>
      </c>
      <c r="G175" s="251"/>
      <c r="H175" s="254">
        <v>0.375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228</v>
      </c>
      <c r="AU175" s="260" t="s">
        <v>90</v>
      </c>
      <c r="AV175" s="13" t="s">
        <v>90</v>
      </c>
      <c r="AW175" s="13" t="s">
        <v>33</v>
      </c>
      <c r="AX175" s="13" t="s">
        <v>76</v>
      </c>
      <c r="AY175" s="260" t="s">
        <v>140</v>
      </c>
    </row>
    <row r="176" s="13" customFormat="1">
      <c r="A176" s="13"/>
      <c r="B176" s="250"/>
      <c r="C176" s="251"/>
      <c r="D176" s="233" t="s">
        <v>228</v>
      </c>
      <c r="E176" s="252" t="s">
        <v>1</v>
      </c>
      <c r="F176" s="253" t="s">
        <v>421</v>
      </c>
      <c r="G176" s="251"/>
      <c r="H176" s="254">
        <v>7.01553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228</v>
      </c>
      <c r="AU176" s="260" t="s">
        <v>90</v>
      </c>
      <c r="AV176" s="13" t="s">
        <v>90</v>
      </c>
      <c r="AW176" s="13" t="s">
        <v>33</v>
      </c>
      <c r="AX176" s="13" t="s">
        <v>76</v>
      </c>
      <c r="AY176" s="260" t="s">
        <v>140</v>
      </c>
    </row>
    <row r="177" s="13" customFormat="1">
      <c r="A177" s="13"/>
      <c r="B177" s="250"/>
      <c r="C177" s="251"/>
      <c r="D177" s="233" t="s">
        <v>228</v>
      </c>
      <c r="E177" s="252" t="s">
        <v>1</v>
      </c>
      <c r="F177" s="253" t="s">
        <v>422</v>
      </c>
      <c r="G177" s="251"/>
      <c r="H177" s="254">
        <v>0.375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228</v>
      </c>
      <c r="AU177" s="260" t="s">
        <v>90</v>
      </c>
      <c r="AV177" s="13" t="s">
        <v>90</v>
      </c>
      <c r="AW177" s="13" t="s">
        <v>33</v>
      </c>
      <c r="AX177" s="13" t="s">
        <v>76</v>
      </c>
      <c r="AY177" s="260" t="s">
        <v>140</v>
      </c>
    </row>
    <row r="178" s="13" customFormat="1">
      <c r="A178" s="13"/>
      <c r="B178" s="250"/>
      <c r="C178" s="251"/>
      <c r="D178" s="233" t="s">
        <v>228</v>
      </c>
      <c r="E178" s="252" t="s">
        <v>1</v>
      </c>
      <c r="F178" s="253" t="s">
        <v>423</v>
      </c>
      <c r="G178" s="251"/>
      <c r="H178" s="254">
        <v>1.26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228</v>
      </c>
      <c r="AU178" s="260" t="s">
        <v>90</v>
      </c>
      <c r="AV178" s="13" t="s">
        <v>90</v>
      </c>
      <c r="AW178" s="13" t="s">
        <v>33</v>
      </c>
      <c r="AX178" s="13" t="s">
        <v>76</v>
      </c>
      <c r="AY178" s="260" t="s">
        <v>140</v>
      </c>
    </row>
    <row r="179" s="14" customFormat="1">
      <c r="A179" s="14"/>
      <c r="B179" s="275"/>
      <c r="C179" s="276"/>
      <c r="D179" s="233" t="s">
        <v>228</v>
      </c>
      <c r="E179" s="277" t="s">
        <v>1</v>
      </c>
      <c r="F179" s="278" t="s">
        <v>406</v>
      </c>
      <c r="G179" s="276"/>
      <c r="H179" s="279">
        <v>18.812799999999999</v>
      </c>
      <c r="I179" s="280"/>
      <c r="J179" s="276"/>
      <c r="K179" s="276"/>
      <c r="L179" s="281"/>
      <c r="M179" s="282"/>
      <c r="N179" s="283"/>
      <c r="O179" s="283"/>
      <c r="P179" s="283"/>
      <c r="Q179" s="283"/>
      <c r="R179" s="283"/>
      <c r="S179" s="283"/>
      <c r="T179" s="28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5" t="s">
        <v>228</v>
      </c>
      <c r="AU179" s="285" t="s">
        <v>90</v>
      </c>
      <c r="AV179" s="14" t="s">
        <v>139</v>
      </c>
      <c r="AW179" s="14" t="s">
        <v>33</v>
      </c>
      <c r="AX179" s="14" t="s">
        <v>83</v>
      </c>
      <c r="AY179" s="285" t="s">
        <v>140</v>
      </c>
    </row>
    <row r="180" s="11" customFormat="1" ht="22.8" customHeight="1">
      <c r="A180" s="11"/>
      <c r="B180" s="205"/>
      <c r="C180" s="206"/>
      <c r="D180" s="207" t="s">
        <v>75</v>
      </c>
      <c r="E180" s="247" t="s">
        <v>180</v>
      </c>
      <c r="F180" s="247" t="s">
        <v>424</v>
      </c>
      <c r="G180" s="206"/>
      <c r="H180" s="206"/>
      <c r="I180" s="209"/>
      <c r="J180" s="248">
        <f>BK180</f>
        <v>0</v>
      </c>
      <c r="K180" s="206"/>
      <c r="L180" s="211"/>
      <c r="M180" s="212"/>
      <c r="N180" s="213"/>
      <c r="O180" s="213"/>
      <c r="P180" s="214">
        <f>SUM(P181:P184)</f>
        <v>0</v>
      </c>
      <c r="Q180" s="213"/>
      <c r="R180" s="214">
        <f>SUM(R181:R184)</f>
        <v>0</v>
      </c>
      <c r="S180" s="213"/>
      <c r="T180" s="215">
        <f>SUM(T181:T184)</f>
        <v>0.20617349999999998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16" t="s">
        <v>83</v>
      </c>
      <c r="AT180" s="217" t="s">
        <v>75</v>
      </c>
      <c r="AU180" s="217" t="s">
        <v>83</v>
      </c>
      <c r="AY180" s="216" t="s">
        <v>140</v>
      </c>
      <c r="BK180" s="218">
        <f>SUM(BK181:BK184)</f>
        <v>0</v>
      </c>
    </row>
    <row r="181" s="2" customFormat="1" ht="16.5" customHeight="1">
      <c r="A181" s="37"/>
      <c r="B181" s="38"/>
      <c r="C181" s="219" t="s">
        <v>199</v>
      </c>
      <c r="D181" s="219" t="s">
        <v>141</v>
      </c>
      <c r="E181" s="220" t="s">
        <v>425</v>
      </c>
      <c r="F181" s="221" t="s">
        <v>426</v>
      </c>
      <c r="G181" s="222" t="s">
        <v>254</v>
      </c>
      <c r="H181" s="223">
        <v>0.16350000000000001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41</v>
      </c>
      <c r="O181" s="90"/>
      <c r="P181" s="229">
        <f>O181*H181</f>
        <v>0</v>
      </c>
      <c r="Q181" s="229">
        <v>0</v>
      </c>
      <c r="R181" s="229">
        <f>Q181*H181</f>
        <v>0</v>
      </c>
      <c r="S181" s="229">
        <v>1.2609999999999999</v>
      </c>
      <c r="T181" s="230">
        <f>S181*H181</f>
        <v>0.20617349999999998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139</v>
      </c>
      <c r="AT181" s="231" t="s">
        <v>141</v>
      </c>
      <c r="AU181" s="231" t="s">
        <v>90</v>
      </c>
      <c r="AY181" s="16" t="s">
        <v>140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83</v>
      </c>
      <c r="BK181" s="232">
        <f>ROUND(I181*H181,2)</f>
        <v>0</v>
      </c>
      <c r="BL181" s="16" t="s">
        <v>139</v>
      </c>
      <c r="BM181" s="231" t="s">
        <v>427</v>
      </c>
    </row>
    <row r="182" s="2" customFormat="1">
      <c r="A182" s="37"/>
      <c r="B182" s="38"/>
      <c r="C182" s="39"/>
      <c r="D182" s="233" t="s">
        <v>147</v>
      </c>
      <c r="E182" s="39"/>
      <c r="F182" s="234" t="s">
        <v>428</v>
      </c>
      <c r="G182" s="39"/>
      <c r="H182" s="39"/>
      <c r="I182" s="235"/>
      <c r="J182" s="39"/>
      <c r="K182" s="39"/>
      <c r="L182" s="43"/>
      <c r="M182" s="236"/>
      <c r="N182" s="237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147</v>
      </c>
      <c r="AU182" s="16" t="s">
        <v>90</v>
      </c>
    </row>
    <row r="183" s="2" customFormat="1">
      <c r="A183" s="37"/>
      <c r="B183" s="38"/>
      <c r="C183" s="39"/>
      <c r="D183" s="233" t="s">
        <v>226</v>
      </c>
      <c r="E183" s="39"/>
      <c r="F183" s="249" t="s">
        <v>429</v>
      </c>
      <c r="G183" s="39"/>
      <c r="H183" s="39"/>
      <c r="I183" s="235"/>
      <c r="J183" s="39"/>
      <c r="K183" s="39"/>
      <c r="L183" s="43"/>
      <c r="M183" s="236"/>
      <c r="N183" s="23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226</v>
      </c>
      <c r="AU183" s="16" t="s">
        <v>90</v>
      </c>
    </row>
    <row r="184" s="13" customFormat="1">
      <c r="A184" s="13"/>
      <c r="B184" s="250"/>
      <c r="C184" s="251"/>
      <c r="D184" s="233" t="s">
        <v>228</v>
      </c>
      <c r="E184" s="252" t="s">
        <v>1</v>
      </c>
      <c r="F184" s="253" t="s">
        <v>430</v>
      </c>
      <c r="G184" s="251"/>
      <c r="H184" s="254">
        <v>0.16350000000000001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228</v>
      </c>
      <c r="AU184" s="260" t="s">
        <v>90</v>
      </c>
      <c r="AV184" s="13" t="s">
        <v>90</v>
      </c>
      <c r="AW184" s="13" t="s">
        <v>33</v>
      </c>
      <c r="AX184" s="13" t="s">
        <v>83</v>
      </c>
      <c r="AY184" s="260" t="s">
        <v>140</v>
      </c>
    </row>
    <row r="185" s="11" customFormat="1" ht="22.8" customHeight="1">
      <c r="A185" s="11"/>
      <c r="B185" s="205"/>
      <c r="C185" s="206"/>
      <c r="D185" s="207" t="s">
        <v>75</v>
      </c>
      <c r="E185" s="247" t="s">
        <v>290</v>
      </c>
      <c r="F185" s="247" t="s">
        <v>291</v>
      </c>
      <c r="G185" s="206"/>
      <c r="H185" s="206"/>
      <c r="I185" s="209"/>
      <c r="J185" s="248">
        <f>BK185</f>
        <v>0</v>
      </c>
      <c r="K185" s="206"/>
      <c r="L185" s="211"/>
      <c r="M185" s="212"/>
      <c r="N185" s="213"/>
      <c r="O185" s="213"/>
      <c r="P185" s="214">
        <f>SUM(P186:P187)</f>
        <v>0</v>
      </c>
      <c r="Q185" s="213"/>
      <c r="R185" s="214">
        <f>SUM(R186:R187)</f>
        <v>0</v>
      </c>
      <c r="S185" s="213"/>
      <c r="T185" s="215">
        <f>SUM(T186:T187)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6" t="s">
        <v>139</v>
      </c>
      <c r="AT185" s="217" t="s">
        <v>75</v>
      </c>
      <c r="AU185" s="217" t="s">
        <v>83</v>
      </c>
      <c r="AY185" s="216" t="s">
        <v>140</v>
      </c>
      <c r="BK185" s="218">
        <f>SUM(BK186:BK187)</f>
        <v>0</v>
      </c>
    </row>
    <row r="186" s="2" customFormat="1" ht="16.5" customHeight="1">
      <c r="A186" s="37"/>
      <c r="B186" s="38"/>
      <c r="C186" s="219" t="s">
        <v>204</v>
      </c>
      <c r="D186" s="219" t="s">
        <v>141</v>
      </c>
      <c r="E186" s="220" t="s">
        <v>292</v>
      </c>
      <c r="F186" s="221" t="s">
        <v>293</v>
      </c>
      <c r="G186" s="222" t="s">
        <v>254</v>
      </c>
      <c r="H186" s="223">
        <v>79.874719999999996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41</v>
      </c>
      <c r="O186" s="90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139</v>
      </c>
      <c r="AT186" s="231" t="s">
        <v>141</v>
      </c>
      <c r="AU186" s="231" t="s">
        <v>90</v>
      </c>
      <c r="AY186" s="16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83</v>
      </c>
      <c r="BK186" s="232">
        <f>ROUND(I186*H186,2)</f>
        <v>0</v>
      </c>
      <c r="BL186" s="16" t="s">
        <v>139</v>
      </c>
      <c r="BM186" s="231" t="s">
        <v>431</v>
      </c>
    </row>
    <row r="187" s="2" customFormat="1">
      <c r="A187" s="37"/>
      <c r="B187" s="38"/>
      <c r="C187" s="39"/>
      <c r="D187" s="233" t="s">
        <v>147</v>
      </c>
      <c r="E187" s="39"/>
      <c r="F187" s="234" t="s">
        <v>295</v>
      </c>
      <c r="G187" s="39"/>
      <c r="H187" s="39"/>
      <c r="I187" s="235"/>
      <c r="J187" s="39"/>
      <c r="K187" s="39"/>
      <c r="L187" s="43"/>
      <c r="M187" s="236"/>
      <c r="N187" s="237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147</v>
      </c>
      <c r="AU187" s="16" t="s">
        <v>90</v>
      </c>
    </row>
    <row r="188" s="11" customFormat="1" ht="22.8" customHeight="1">
      <c r="A188" s="11"/>
      <c r="B188" s="205"/>
      <c r="C188" s="206"/>
      <c r="D188" s="207" t="s">
        <v>75</v>
      </c>
      <c r="E188" s="247" t="s">
        <v>348</v>
      </c>
      <c r="F188" s="247" t="s">
        <v>349</v>
      </c>
      <c r="G188" s="206"/>
      <c r="H188" s="206"/>
      <c r="I188" s="209"/>
      <c r="J188" s="248">
        <f>BK188</f>
        <v>0</v>
      </c>
      <c r="K188" s="206"/>
      <c r="L188" s="211"/>
      <c r="M188" s="212"/>
      <c r="N188" s="213"/>
      <c r="O188" s="213"/>
      <c r="P188" s="214">
        <f>SUM(P189:P195)</f>
        <v>0</v>
      </c>
      <c r="Q188" s="213"/>
      <c r="R188" s="214">
        <f>SUM(R189:R195)</f>
        <v>0</v>
      </c>
      <c r="S188" s="213"/>
      <c r="T188" s="215">
        <f>SUM(T189:T195)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6" t="s">
        <v>83</v>
      </c>
      <c r="AT188" s="217" t="s">
        <v>75</v>
      </c>
      <c r="AU188" s="217" t="s">
        <v>83</v>
      </c>
      <c r="AY188" s="216" t="s">
        <v>140</v>
      </c>
      <c r="BK188" s="218">
        <f>SUM(BK189:BK195)</f>
        <v>0</v>
      </c>
    </row>
    <row r="189" s="2" customFormat="1" ht="24.15" customHeight="1">
      <c r="A189" s="37"/>
      <c r="B189" s="38"/>
      <c r="C189" s="219" t="s">
        <v>8</v>
      </c>
      <c r="D189" s="219" t="s">
        <v>141</v>
      </c>
      <c r="E189" s="220" t="s">
        <v>432</v>
      </c>
      <c r="F189" s="221" t="s">
        <v>433</v>
      </c>
      <c r="G189" s="222" t="s">
        <v>254</v>
      </c>
      <c r="H189" s="223">
        <v>110.274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41</v>
      </c>
      <c r="O189" s="90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139</v>
      </c>
      <c r="AT189" s="231" t="s">
        <v>141</v>
      </c>
      <c r="AU189" s="231" t="s">
        <v>90</v>
      </c>
      <c r="AY189" s="16" t="s">
        <v>140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83</v>
      </c>
      <c r="BK189" s="232">
        <f>ROUND(I189*H189,2)</f>
        <v>0</v>
      </c>
      <c r="BL189" s="16" t="s">
        <v>139</v>
      </c>
      <c r="BM189" s="231" t="s">
        <v>434</v>
      </c>
    </row>
    <row r="190" s="2" customFormat="1">
      <c r="A190" s="37"/>
      <c r="B190" s="38"/>
      <c r="C190" s="39"/>
      <c r="D190" s="233" t="s">
        <v>147</v>
      </c>
      <c r="E190" s="39"/>
      <c r="F190" s="234" t="s">
        <v>435</v>
      </c>
      <c r="G190" s="39"/>
      <c r="H190" s="39"/>
      <c r="I190" s="235"/>
      <c r="J190" s="39"/>
      <c r="K190" s="39"/>
      <c r="L190" s="43"/>
      <c r="M190" s="236"/>
      <c r="N190" s="23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147</v>
      </c>
      <c r="AU190" s="16" t="s">
        <v>90</v>
      </c>
    </row>
    <row r="191" s="2" customFormat="1" ht="16.5" customHeight="1">
      <c r="A191" s="37"/>
      <c r="B191" s="38"/>
      <c r="C191" s="219" t="s">
        <v>358</v>
      </c>
      <c r="D191" s="219" t="s">
        <v>141</v>
      </c>
      <c r="E191" s="220" t="s">
        <v>354</v>
      </c>
      <c r="F191" s="221" t="s">
        <v>355</v>
      </c>
      <c r="G191" s="222" t="s">
        <v>254</v>
      </c>
      <c r="H191" s="223">
        <v>110.274</v>
      </c>
      <c r="I191" s="224"/>
      <c r="J191" s="225">
        <f>ROUND(I191*H191,2)</f>
        <v>0</v>
      </c>
      <c r="K191" s="226"/>
      <c r="L191" s="43"/>
      <c r="M191" s="227" t="s">
        <v>1</v>
      </c>
      <c r="N191" s="228" t="s">
        <v>41</v>
      </c>
      <c r="O191" s="90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139</v>
      </c>
      <c r="AT191" s="231" t="s">
        <v>141</v>
      </c>
      <c r="AU191" s="231" t="s">
        <v>90</v>
      </c>
      <c r="AY191" s="16" t="s">
        <v>140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83</v>
      </c>
      <c r="BK191" s="232">
        <f>ROUND(I191*H191,2)</f>
        <v>0</v>
      </c>
      <c r="BL191" s="16" t="s">
        <v>139</v>
      </c>
      <c r="BM191" s="231" t="s">
        <v>436</v>
      </c>
    </row>
    <row r="192" s="2" customFormat="1">
      <c r="A192" s="37"/>
      <c r="B192" s="38"/>
      <c r="C192" s="39"/>
      <c r="D192" s="233" t="s">
        <v>147</v>
      </c>
      <c r="E192" s="39"/>
      <c r="F192" s="234" t="s">
        <v>357</v>
      </c>
      <c r="G192" s="39"/>
      <c r="H192" s="39"/>
      <c r="I192" s="235"/>
      <c r="J192" s="39"/>
      <c r="K192" s="39"/>
      <c r="L192" s="43"/>
      <c r="M192" s="236"/>
      <c r="N192" s="237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147</v>
      </c>
      <c r="AU192" s="16" t="s">
        <v>90</v>
      </c>
    </row>
    <row r="193" s="2" customFormat="1" ht="16.5" customHeight="1">
      <c r="A193" s="37"/>
      <c r="B193" s="38"/>
      <c r="C193" s="219" t="s">
        <v>437</v>
      </c>
      <c r="D193" s="219" t="s">
        <v>141</v>
      </c>
      <c r="E193" s="220" t="s">
        <v>359</v>
      </c>
      <c r="F193" s="221" t="s">
        <v>360</v>
      </c>
      <c r="G193" s="222" t="s">
        <v>254</v>
      </c>
      <c r="H193" s="223">
        <v>1654.1099999999999</v>
      </c>
      <c r="I193" s="224"/>
      <c r="J193" s="225">
        <f>ROUND(I193*H193,2)</f>
        <v>0</v>
      </c>
      <c r="K193" s="226"/>
      <c r="L193" s="43"/>
      <c r="M193" s="227" t="s">
        <v>1</v>
      </c>
      <c r="N193" s="228" t="s">
        <v>41</v>
      </c>
      <c r="O193" s="90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139</v>
      </c>
      <c r="AT193" s="231" t="s">
        <v>141</v>
      </c>
      <c r="AU193" s="231" t="s">
        <v>90</v>
      </c>
      <c r="AY193" s="16" t="s">
        <v>140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83</v>
      </c>
      <c r="BK193" s="232">
        <f>ROUND(I193*H193,2)</f>
        <v>0</v>
      </c>
      <c r="BL193" s="16" t="s">
        <v>139</v>
      </c>
      <c r="BM193" s="231" t="s">
        <v>438</v>
      </c>
    </row>
    <row r="194" s="2" customFormat="1">
      <c r="A194" s="37"/>
      <c r="B194" s="38"/>
      <c r="C194" s="39"/>
      <c r="D194" s="233" t="s">
        <v>147</v>
      </c>
      <c r="E194" s="39"/>
      <c r="F194" s="234" t="s">
        <v>362</v>
      </c>
      <c r="G194" s="39"/>
      <c r="H194" s="39"/>
      <c r="I194" s="235"/>
      <c r="J194" s="39"/>
      <c r="K194" s="39"/>
      <c r="L194" s="43"/>
      <c r="M194" s="236"/>
      <c r="N194" s="237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147</v>
      </c>
      <c r="AU194" s="16" t="s">
        <v>90</v>
      </c>
    </row>
    <row r="195" s="13" customFormat="1">
      <c r="A195" s="13"/>
      <c r="B195" s="250"/>
      <c r="C195" s="251"/>
      <c r="D195" s="233" t="s">
        <v>228</v>
      </c>
      <c r="E195" s="252" t="s">
        <v>1</v>
      </c>
      <c r="F195" s="253" t="s">
        <v>439</v>
      </c>
      <c r="G195" s="251"/>
      <c r="H195" s="254">
        <v>1654.1099999999999</v>
      </c>
      <c r="I195" s="255"/>
      <c r="J195" s="251"/>
      <c r="K195" s="251"/>
      <c r="L195" s="256"/>
      <c r="M195" s="272"/>
      <c r="N195" s="273"/>
      <c r="O195" s="273"/>
      <c r="P195" s="273"/>
      <c r="Q195" s="273"/>
      <c r="R195" s="273"/>
      <c r="S195" s="273"/>
      <c r="T195" s="27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228</v>
      </c>
      <c r="AU195" s="260" t="s">
        <v>90</v>
      </c>
      <c r="AV195" s="13" t="s">
        <v>90</v>
      </c>
      <c r="AW195" s="13" t="s">
        <v>33</v>
      </c>
      <c r="AX195" s="13" t="s">
        <v>83</v>
      </c>
      <c r="AY195" s="260" t="s">
        <v>140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CuS4735bNIezndPvPfJ13YkQBPWUs1MpZ1PKPVMddv943rKcwKiKcjjqvudbDDjstCsp28NVmnN+FnatE6Oi5g==" hashValue="RBdIGvXnEbS7LDNlB2dxwodkXndKnr6CQv86YR2lMvFmuXvopTvawVpDrHEYspcKxOL9YPUfGG7QpQT2bZ9UiQ==" algorithmName="SHA-512" password="CC35"/>
  <autoFilter ref="C126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440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214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ROUND((SUM(BE123:BE164)),  2)</f>
        <v>0</v>
      </c>
      <c r="G35" s="37"/>
      <c r="H35" s="37"/>
      <c r="I35" s="163">
        <v>0.20999999999999999</v>
      </c>
      <c r="J35" s="162">
        <f>ROUND(((SUM(BE123:BE164))*I35),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ROUND((SUM(BF123:BF164)),  2)</f>
        <v>0</v>
      </c>
      <c r="G36" s="37"/>
      <c r="H36" s="37"/>
      <c r="I36" s="163">
        <v>0.14999999999999999</v>
      </c>
      <c r="J36" s="162">
        <f>ROUND(((SUM(BF123:BF164))*I36),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ROUND((SUM(BG123:BG164)),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ROUND((SUM(BH123:BH164)),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ROUND((SUM(BI123:BI164)),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440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001 - Odstranění nánosů ze dna toku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J125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217</v>
      </c>
      <c r="E101" s="244"/>
      <c r="F101" s="244"/>
      <c r="G101" s="244"/>
      <c r="H101" s="244"/>
      <c r="I101" s="244"/>
      <c r="J101" s="245">
        <f>J162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DVT Třebůvka, Dlouhá Loučka, ř.km 42,800 – 45,750 a LB přítok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440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001 - Odstranění nánosů ze dna toku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20. 3. 2025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>Povodí Moravy, s.p.</v>
      </c>
      <c r="G119" s="39"/>
      <c r="H119" s="39"/>
      <c r="I119" s="31" t="s">
        <v>32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125</v>
      </c>
      <c r="D122" s="196" t="s">
        <v>61</v>
      </c>
      <c r="E122" s="196" t="s">
        <v>57</v>
      </c>
      <c r="F122" s="196" t="s">
        <v>58</v>
      </c>
      <c r="G122" s="196" t="s">
        <v>126</v>
      </c>
      <c r="H122" s="196" t="s">
        <v>127</v>
      </c>
      <c r="I122" s="196" t="s">
        <v>128</v>
      </c>
      <c r="J122" s="197" t="s">
        <v>121</v>
      </c>
      <c r="K122" s="198" t="s">
        <v>129</v>
      </c>
      <c r="L122" s="199"/>
      <c r="M122" s="99" t="s">
        <v>1</v>
      </c>
      <c r="N122" s="100" t="s">
        <v>40</v>
      </c>
      <c r="O122" s="100" t="s">
        <v>130</v>
      </c>
      <c r="P122" s="100" t="s">
        <v>131</v>
      </c>
      <c r="Q122" s="100" t="s">
        <v>132</v>
      </c>
      <c r="R122" s="100" t="s">
        <v>133</v>
      </c>
      <c r="S122" s="100" t="s">
        <v>134</v>
      </c>
      <c r="T122" s="101" t="s">
        <v>135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136</v>
      </c>
      <c r="D123" s="39"/>
      <c r="E123" s="39"/>
      <c r="F123" s="39"/>
      <c r="G123" s="39"/>
      <c r="H123" s="39"/>
      <c r="I123" s="39"/>
      <c r="J123" s="200">
        <f>BK123</f>
        <v>0</v>
      </c>
      <c r="K123" s="39"/>
      <c r="L123" s="43"/>
      <c r="M123" s="102"/>
      <c r="N123" s="201"/>
      <c r="O123" s="103"/>
      <c r="P123" s="202">
        <f>P124</f>
        <v>0</v>
      </c>
      <c r="Q123" s="103"/>
      <c r="R123" s="202">
        <f>R124</f>
        <v>0.0067442000000000005</v>
      </c>
      <c r="S123" s="103"/>
      <c r="T123" s="20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85</v>
      </c>
      <c r="BK123" s="204">
        <f>BK124</f>
        <v>0</v>
      </c>
    </row>
    <row r="124" s="11" customFormat="1" ht="25.92" customHeight="1">
      <c r="A124" s="11"/>
      <c r="B124" s="205"/>
      <c r="C124" s="206"/>
      <c r="D124" s="207" t="s">
        <v>75</v>
      </c>
      <c r="E124" s="208" t="s">
        <v>218</v>
      </c>
      <c r="F124" s="208" t="s">
        <v>219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P125+P162</f>
        <v>0</v>
      </c>
      <c r="Q124" s="213"/>
      <c r="R124" s="214">
        <f>R125+R162</f>
        <v>0.0067442000000000005</v>
      </c>
      <c r="S124" s="213"/>
      <c r="T124" s="215">
        <f>T125+T162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83</v>
      </c>
      <c r="AT124" s="217" t="s">
        <v>75</v>
      </c>
      <c r="AU124" s="217" t="s">
        <v>76</v>
      </c>
      <c r="AY124" s="216" t="s">
        <v>140</v>
      </c>
      <c r="BK124" s="218">
        <f>BK125+BK162</f>
        <v>0</v>
      </c>
    </row>
    <row r="125" s="11" customFormat="1" ht="22.8" customHeight="1">
      <c r="A125" s="11"/>
      <c r="B125" s="205"/>
      <c r="C125" s="206"/>
      <c r="D125" s="207" t="s">
        <v>75</v>
      </c>
      <c r="E125" s="247" t="s">
        <v>83</v>
      </c>
      <c r="F125" s="247" t="s">
        <v>220</v>
      </c>
      <c r="G125" s="206"/>
      <c r="H125" s="206"/>
      <c r="I125" s="209"/>
      <c r="J125" s="248">
        <f>BK125</f>
        <v>0</v>
      </c>
      <c r="K125" s="206"/>
      <c r="L125" s="211"/>
      <c r="M125" s="212"/>
      <c r="N125" s="213"/>
      <c r="O125" s="213"/>
      <c r="P125" s="214">
        <f>SUM(P126:P161)</f>
        <v>0</v>
      </c>
      <c r="Q125" s="213"/>
      <c r="R125" s="214">
        <f>SUM(R126:R161)</f>
        <v>0.0067442000000000005</v>
      </c>
      <c r="S125" s="213"/>
      <c r="T125" s="215">
        <f>SUM(T126:T161)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6" t="s">
        <v>139</v>
      </c>
      <c r="AT125" s="217" t="s">
        <v>75</v>
      </c>
      <c r="AU125" s="217" t="s">
        <v>83</v>
      </c>
      <c r="AY125" s="216" t="s">
        <v>140</v>
      </c>
      <c r="BK125" s="218">
        <f>SUM(BK126:BK161)</f>
        <v>0</v>
      </c>
    </row>
    <row r="126" s="2" customFormat="1" ht="21.75" customHeight="1">
      <c r="A126" s="37"/>
      <c r="B126" s="38"/>
      <c r="C126" s="219" t="s">
        <v>83</v>
      </c>
      <c r="D126" s="219" t="s">
        <v>141</v>
      </c>
      <c r="E126" s="220" t="s">
        <v>221</v>
      </c>
      <c r="F126" s="221" t="s">
        <v>222</v>
      </c>
      <c r="G126" s="222" t="s">
        <v>223</v>
      </c>
      <c r="H126" s="223">
        <v>72.079999999999998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41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141</v>
      </c>
      <c r="AU126" s="231" t="s">
        <v>90</v>
      </c>
      <c r="AY126" s="16" t="s">
        <v>140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139</v>
      </c>
      <c r="BM126" s="231" t="s">
        <v>441</v>
      </c>
    </row>
    <row r="127" s="2" customFormat="1">
      <c r="A127" s="37"/>
      <c r="B127" s="38"/>
      <c r="C127" s="39"/>
      <c r="D127" s="233" t="s">
        <v>147</v>
      </c>
      <c r="E127" s="39"/>
      <c r="F127" s="234" t="s">
        <v>225</v>
      </c>
      <c r="G127" s="39"/>
      <c r="H127" s="39"/>
      <c r="I127" s="235"/>
      <c r="J127" s="39"/>
      <c r="K127" s="39"/>
      <c r="L127" s="43"/>
      <c r="M127" s="236"/>
      <c r="N127" s="237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90</v>
      </c>
    </row>
    <row r="128" s="2" customFormat="1">
      <c r="A128" s="37"/>
      <c r="B128" s="38"/>
      <c r="C128" s="39"/>
      <c r="D128" s="233" t="s">
        <v>226</v>
      </c>
      <c r="E128" s="39"/>
      <c r="F128" s="249" t="s">
        <v>227</v>
      </c>
      <c r="G128" s="39"/>
      <c r="H128" s="39"/>
      <c r="I128" s="235"/>
      <c r="J128" s="39"/>
      <c r="K128" s="39"/>
      <c r="L128" s="43"/>
      <c r="M128" s="236"/>
      <c r="N128" s="23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226</v>
      </c>
      <c r="AU128" s="16" t="s">
        <v>90</v>
      </c>
    </row>
    <row r="129" s="13" customFormat="1">
      <c r="A129" s="13"/>
      <c r="B129" s="250"/>
      <c r="C129" s="251"/>
      <c r="D129" s="233" t="s">
        <v>228</v>
      </c>
      <c r="E129" s="252" t="s">
        <v>1</v>
      </c>
      <c r="F129" s="253" t="s">
        <v>442</v>
      </c>
      <c r="G129" s="251"/>
      <c r="H129" s="254">
        <v>72.079999999999998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228</v>
      </c>
      <c r="AU129" s="260" t="s">
        <v>90</v>
      </c>
      <c r="AV129" s="13" t="s">
        <v>90</v>
      </c>
      <c r="AW129" s="13" t="s">
        <v>33</v>
      </c>
      <c r="AX129" s="13" t="s">
        <v>83</v>
      </c>
      <c r="AY129" s="260" t="s">
        <v>140</v>
      </c>
    </row>
    <row r="130" s="2" customFormat="1" ht="21.75" customHeight="1">
      <c r="A130" s="37"/>
      <c r="B130" s="38"/>
      <c r="C130" s="219" t="s">
        <v>90</v>
      </c>
      <c r="D130" s="219" t="s">
        <v>141</v>
      </c>
      <c r="E130" s="220" t="s">
        <v>230</v>
      </c>
      <c r="F130" s="221" t="s">
        <v>231</v>
      </c>
      <c r="G130" s="222" t="s">
        <v>223</v>
      </c>
      <c r="H130" s="223">
        <v>61.920000000000002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141</v>
      </c>
      <c r="AU130" s="231" t="s">
        <v>90</v>
      </c>
      <c r="AY130" s="16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83</v>
      </c>
      <c r="BK130" s="232">
        <f>ROUND(I130*H130,2)</f>
        <v>0</v>
      </c>
      <c r="BL130" s="16" t="s">
        <v>139</v>
      </c>
      <c r="BM130" s="231" t="s">
        <v>443</v>
      </c>
    </row>
    <row r="131" s="2" customFormat="1">
      <c r="A131" s="37"/>
      <c r="B131" s="38"/>
      <c r="C131" s="39"/>
      <c r="D131" s="233" t="s">
        <v>147</v>
      </c>
      <c r="E131" s="39"/>
      <c r="F131" s="234" t="s">
        <v>233</v>
      </c>
      <c r="G131" s="39"/>
      <c r="H131" s="39"/>
      <c r="I131" s="235"/>
      <c r="J131" s="39"/>
      <c r="K131" s="39"/>
      <c r="L131" s="43"/>
      <c r="M131" s="236"/>
      <c r="N131" s="23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90</v>
      </c>
    </row>
    <row r="132" s="13" customFormat="1">
      <c r="A132" s="13"/>
      <c r="B132" s="250"/>
      <c r="C132" s="251"/>
      <c r="D132" s="233" t="s">
        <v>228</v>
      </c>
      <c r="E132" s="252" t="s">
        <v>1</v>
      </c>
      <c r="F132" s="253" t="s">
        <v>444</v>
      </c>
      <c r="G132" s="251"/>
      <c r="H132" s="254">
        <v>61.920000000000002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228</v>
      </c>
      <c r="AU132" s="260" t="s">
        <v>90</v>
      </c>
      <c r="AV132" s="13" t="s">
        <v>90</v>
      </c>
      <c r="AW132" s="13" t="s">
        <v>33</v>
      </c>
      <c r="AX132" s="13" t="s">
        <v>83</v>
      </c>
      <c r="AY132" s="260" t="s">
        <v>140</v>
      </c>
    </row>
    <row r="133" s="2" customFormat="1" ht="24.15" customHeight="1">
      <c r="A133" s="37"/>
      <c r="B133" s="38"/>
      <c r="C133" s="219" t="s">
        <v>153</v>
      </c>
      <c r="D133" s="219" t="s">
        <v>141</v>
      </c>
      <c r="E133" s="220" t="s">
        <v>236</v>
      </c>
      <c r="F133" s="221" t="s">
        <v>237</v>
      </c>
      <c r="G133" s="222" t="s">
        <v>223</v>
      </c>
      <c r="H133" s="223">
        <v>371.51999999999998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41</v>
      </c>
      <c r="O133" s="90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238</v>
      </c>
      <c r="AT133" s="231" t="s">
        <v>141</v>
      </c>
      <c r="AU133" s="231" t="s">
        <v>90</v>
      </c>
      <c r="AY133" s="16" t="s">
        <v>140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83</v>
      </c>
      <c r="BK133" s="232">
        <f>ROUND(I133*H133,2)</f>
        <v>0</v>
      </c>
      <c r="BL133" s="16" t="s">
        <v>238</v>
      </c>
      <c r="BM133" s="231" t="s">
        <v>445</v>
      </c>
    </row>
    <row r="134" s="2" customFormat="1">
      <c r="A134" s="37"/>
      <c r="B134" s="38"/>
      <c r="C134" s="39"/>
      <c r="D134" s="233" t="s">
        <v>147</v>
      </c>
      <c r="E134" s="39"/>
      <c r="F134" s="234" t="s">
        <v>240</v>
      </c>
      <c r="G134" s="39"/>
      <c r="H134" s="39"/>
      <c r="I134" s="235"/>
      <c r="J134" s="39"/>
      <c r="K134" s="39"/>
      <c r="L134" s="43"/>
      <c r="M134" s="236"/>
      <c r="N134" s="23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90</v>
      </c>
    </row>
    <row r="135" s="13" customFormat="1">
      <c r="A135" s="13"/>
      <c r="B135" s="250"/>
      <c r="C135" s="251"/>
      <c r="D135" s="233" t="s">
        <v>228</v>
      </c>
      <c r="E135" s="252" t="s">
        <v>1</v>
      </c>
      <c r="F135" s="253" t="s">
        <v>446</v>
      </c>
      <c r="G135" s="251"/>
      <c r="H135" s="254">
        <v>371.51999999999998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228</v>
      </c>
      <c r="AU135" s="260" t="s">
        <v>90</v>
      </c>
      <c r="AV135" s="13" t="s">
        <v>90</v>
      </c>
      <c r="AW135" s="13" t="s">
        <v>33</v>
      </c>
      <c r="AX135" s="13" t="s">
        <v>83</v>
      </c>
      <c r="AY135" s="260" t="s">
        <v>140</v>
      </c>
    </row>
    <row r="136" s="2" customFormat="1" ht="16.5" customHeight="1">
      <c r="A136" s="37"/>
      <c r="B136" s="38"/>
      <c r="C136" s="219" t="s">
        <v>139</v>
      </c>
      <c r="D136" s="219" t="s">
        <v>141</v>
      </c>
      <c r="E136" s="220" t="s">
        <v>447</v>
      </c>
      <c r="F136" s="221" t="s">
        <v>448</v>
      </c>
      <c r="G136" s="222" t="s">
        <v>223</v>
      </c>
      <c r="H136" s="223">
        <v>18.02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41</v>
      </c>
      <c r="O136" s="90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139</v>
      </c>
      <c r="AT136" s="231" t="s">
        <v>141</v>
      </c>
      <c r="AU136" s="231" t="s">
        <v>90</v>
      </c>
      <c r="AY136" s="16" t="s">
        <v>140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83</v>
      </c>
      <c r="BK136" s="232">
        <f>ROUND(I136*H136,2)</f>
        <v>0</v>
      </c>
      <c r="BL136" s="16" t="s">
        <v>139</v>
      </c>
      <c r="BM136" s="231" t="s">
        <v>449</v>
      </c>
    </row>
    <row r="137" s="2" customFormat="1">
      <c r="A137" s="37"/>
      <c r="B137" s="38"/>
      <c r="C137" s="39"/>
      <c r="D137" s="233" t="s">
        <v>147</v>
      </c>
      <c r="E137" s="39"/>
      <c r="F137" s="234" t="s">
        <v>450</v>
      </c>
      <c r="G137" s="39"/>
      <c r="H137" s="39"/>
      <c r="I137" s="235"/>
      <c r="J137" s="39"/>
      <c r="K137" s="39"/>
      <c r="L137" s="43"/>
      <c r="M137" s="236"/>
      <c r="N137" s="237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90</v>
      </c>
    </row>
    <row r="138" s="2" customFormat="1">
      <c r="A138" s="37"/>
      <c r="B138" s="38"/>
      <c r="C138" s="39"/>
      <c r="D138" s="233" t="s">
        <v>226</v>
      </c>
      <c r="E138" s="39"/>
      <c r="F138" s="249" t="s">
        <v>246</v>
      </c>
      <c r="G138" s="39"/>
      <c r="H138" s="39"/>
      <c r="I138" s="235"/>
      <c r="J138" s="39"/>
      <c r="K138" s="39"/>
      <c r="L138" s="43"/>
      <c r="M138" s="236"/>
      <c r="N138" s="23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226</v>
      </c>
      <c r="AU138" s="16" t="s">
        <v>90</v>
      </c>
    </row>
    <row r="139" s="13" customFormat="1">
      <c r="A139" s="13"/>
      <c r="B139" s="250"/>
      <c r="C139" s="251"/>
      <c r="D139" s="233" t="s">
        <v>228</v>
      </c>
      <c r="E139" s="252" t="s">
        <v>1</v>
      </c>
      <c r="F139" s="253" t="s">
        <v>451</v>
      </c>
      <c r="G139" s="251"/>
      <c r="H139" s="254">
        <v>18.02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228</v>
      </c>
      <c r="AU139" s="260" t="s">
        <v>90</v>
      </c>
      <c r="AV139" s="13" t="s">
        <v>90</v>
      </c>
      <c r="AW139" s="13" t="s">
        <v>33</v>
      </c>
      <c r="AX139" s="13" t="s">
        <v>83</v>
      </c>
      <c r="AY139" s="260" t="s">
        <v>140</v>
      </c>
    </row>
    <row r="140" s="2" customFormat="1" ht="16.5" customHeight="1">
      <c r="A140" s="37"/>
      <c r="B140" s="38"/>
      <c r="C140" s="219" t="s">
        <v>162</v>
      </c>
      <c r="D140" s="219" t="s">
        <v>141</v>
      </c>
      <c r="E140" s="220" t="s">
        <v>248</v>
      </c>
      <c r="F140" s="221" t="s">
        <v>249</v>
      </c>
      <c r="G140" s="222" t="s">
        <v>223</v>
      </c>
      <c r="H140" s="223">
        <v>61.920000000000002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41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139</v>
      </c>
      <c r="AT140" s="231" t="s">
        <v>141</v>
      </c>
      <c r="AU140" s="231" t="s">
        <v>90</v>
      </c>
      <c r="AY140" s="16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83</v>
      </c>
      <c r="BK140" s="232">
        <f>ROUND(I140*H140,2)</f>
        <v>0</v>
      </c>
      <c r="BL140" s="16" t="s">
        <v>139</v>
      </c>
      <c r="BM140" s="231" t="s">
        <v>452</v>
      </c>
    </row>
    <row r="141" s="2" customFormat="1">
      <c r="A141" s="37"/>
      <c r="B141" s="38"/>
      <c r="C141" s="39"/>
      <c r="D141" s="233" t="s">
        <v>147</v>
      </c>
      <c r="E141" s="39"/>
      <c r="F141" s="234" t="s">
        <v>251</v>
      </c>
      <c r="G141" s="39"/>
      <c r="H141" s="39"/>
      <c r="I141" s="235"/>
      <c r="J141" s="39"/>
      <c r="K141" s="39"/>
      <c r="L141" s="43"/>
      <c r="M141" s="236"/>
      <c r="N141" s="23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90</v>
      </c>
    </row>
    <row r="142" s="2" customFormat="1" ht="16.5" customHeight="1">
      <c r="A142" s="37"/>
      <c r="B142" s="38"/>
      <c r="C142" s="219" t="s">
        <v>166</v>
      </c>
      <c r="D142" s="219" t="s">
        <v>141</v>
      </c>
      <c r="E142" s="220" t="s">
        <v>252</v>
      </c>
      <c r="F142" s="221" t="s">
        <v>253</v>
      </c>
      <c r="G142" s="222" t="s">
        <v>254</v>
      </c>
      <c r="H142" s="223">
        <v>111.456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41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238</v>
      </c>
      <c r="AT142" s="231" t="s">
        <v>141</v>
      </c>
      <c r="AU142" s="231" t="s">
        <v>90</v>
      </c>
      <c r="AY142" s="16" t="s">
        <v>140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83</v>
      </c>
      <c r="BK142" s="232">
        <f>ROUND(I142*H142,2)</f>
        <v>0</v>
      </c>
      <c r="BL142" s="16" t="s">
        <v>238</v>
      </c>
      <c r="BM142" s="231" t="s">
        <v>453</v>
      </c>
    </row>
    <row r="143" s="2" customFormat="1">
      <c r="A143" s="37"/>
      <c r="B143" s="38"/>
      <c r="C143" s="39"/>
      <c r="D143" s="233" t="s">
        <v>147</v>
      </c>
      <c r="E143" s="39"/>
      <c r="F143" s="234" t="s">
        <v>256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90</v>
      </c>
    </row>
    <row r="144" s="13" customFormat="1">
      <c r="A144" s="13"/>
      <c r="B144" s="250"/>
      <c r="C144" s="251"/>
      <c r="D144" s="233" t="s">
        <v>228</v>
      </c>
      <c r="E144" s="252" t="s">
        <v>1</v>
      </c>
      <c r="F144" s="253" t="s">
        <v>454</v>
      </c>
      <c r="G144" s="251"/>
      <c r="H144" s="254">
        <v>111.456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228</v>
      </c>
      <c r="AU144" s="260" t="s">
        <v>90</v>
      </c>
      <c r="AV144" s="13" t="s">
        <v>90</v>
      </c>
      <c r="AW144" s="13" t="s">
        <v>33</v>
      </c>
      <c r="AX144" s="13" t="s">
        <v>83</v>
      </c>
      <c r="AY144" s="260" t="s">
        <v>140</v>
      </c>
    </row>
    <row r="145" s="2" customFormat="1" ht="16.5" customHeight="1">
      <c r="A145" s="37"/>
      <c r="B145" s="38"/>
      <c r="C145" s="219" t="s">
        <v>172</v>
      </c>
      <c r="D145" s="219" t="s">
        <v>141</v>
      </c>
      <c r="E145" s="220" t="s">
        <v>258</v>
      </c>
      <c r="F145" s="221" t="s">
        <v>259</v>
      </c>
      <c r="G145" s="222" t="s">
        <v>223</v>
      </c>
      <c r="H145" s="223">
        <v>10.16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141</v>
      </c>
      <c r="AU145" s="231" t="s">
        <v>90</v>
      </c>
      <c r="AY145" s="16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139</v>
      </c>
      <c r="BM145" s="231" t="s">
        <v>455</v>
      </c>
    </row>
    <row r="146" s="2" customFormat="1">
      <c r="A146" s="37"/>
      <c r="B146" s="38"/>
      <c r="C146" s="39"/>
      <c r="D146" s="233" t="s">
        <v>147</v>
      </c>
      <c r="E146" s="39"/>
      <c r="F146" s="234" t="s">
        <v>261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90</v>
      </c>
    </row>
    <row r="147" s="2" customFormat="1">
      <c r="A147" s="37"/>
      <c r="B147" s="38"/>
      <c r="C147" s="39"/>
      <c r="D147" s="233" t="s">
        <v>226</v>
      </c>
      <c r="E147" s="39"/>
      <c r="F147" s="249" t="s">
        <v>262</v>
      </c>
      <c r="G147" s="39"/>
      <c r="H147" s="39"/>
      <c r="I147" s="235"/>
      <c r="J147" s="39"/>
      <c r="K147" s="39"/>
      <c r="L147" s="43"/>
      <c r="M147" s="236"/>
      <c r="N147" s="23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226</v>
      </c>
      <c r="AU147" s="16" t="s">
        <v>90</v>
      </c>
    </row>
    <row r="148" s="2" customFormat="1" ht="16.5" customHeight="1">
      <c r="A148" s="37"/>
      <c r="B148" s="38"/>
      <c r="C148" s="219" t="s">
        <v>176</v>
      </c>
      <c r="D148" s="219" t="s">
        <v>141</v>
      </c>
      <c r="E148" s="220" t="s">
        <v>263</v>
      </c>
      <c r="F148" s="221" t="s">
        <v>264</v>
      </c>
      <c r="G148" s="222" t="s">
        <v>265</v>
      </c>
      <c r="H148" s="223">
        <v>43.880000000000003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41</v>
      </c>
      <c r="O148" s="90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141</v>
      </c>
      <c r="AU148" s="231" t="s">
        <v>90</v>
      </c>
      <c r="AY148" s="16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83</v>
      </c>
      <c r="BK148" s="232">
        <f>ROUND(I148*H148,2)</f>
        <v>0</v>
      </c>
      <c r="BL148" s="16" t="s">
        <v>139</v>
      </c>
      <c r="BM148" s="231" t="s">
        <v>456</v>
      </c>
    </row>
    <row r="149" s="2" customFormat="1">
      <c r="A149" s="37"/>
      <c r="B149" s="38"/>
      <c r="C149" s="39"/>
      <c r="D149" s="233" t="s">
        <v>147</v>
      </c>
      <c r="E149" s="39"/>
      <c r="F149" s="234" t="s">
        <v>267</v>
      </c>
      <c r="G149" s="39"/>
      <c r="H149" s="39"/>
      <c r="I149" s="235"/>
      <c r="J149" s="39"/>
      <c r="K149" s="39"/>
      <c r="L149" s="43"/>
      <c r="M149" s="236"/>
      <c r="N149" s="23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90</v>
      </c>
    </row>
    <row r="150" s="2" customFormat="1" ht="16.5" customHeight="1">
      <c r="A150" s="37"/>
      <c r="B150" s="38"/>
      <c r="C150" s="261" t="s">
        <v>180</v>
      </c>
      <c r="D150" s="261" t="s">
        <v>268</v>
      </c>
      <c r="E150" s="262" t="s">
        <v>269</v>
      </c>
      <c r="F150" s="263" t="s">
        <v>270</v>
      </c>
      <c r="G150" s="264" t="s">
        <v>271</v>
      </c>
      <c r="H150" s="265">
        <v>0.87760000000000005</v>
      </c>
      <c r="I150" s="266"/>
      <c r="J150" s="267">
        <f>ROUND(I150*H150,2)</f>
        <v>0</v>
      </c>
      <c r="K150" s="268"/>
      <c r="L150" s="269"/>
      <c r="M150" s="270" t="s">
        <v>1</v>
      </c>
      <c r="N150" s="271" t="s">
        <v>41</v>
      </c>
      <c r="O150" s="90"/>
      <c r="P150" s="229">
        <f>O150*H150</f>
        <v>0</v>
      </c>
      <c r="Q150" s="229">
        <v>0.001</v>
      </c>
      <c r="R150" s="229">
        <f>Q150*H150</f>
        <v>0.00087760000000000008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176</v>
      </c>
      <c r="AT150" s="231" t="s">
        <v>268</v>
      </c>
      <c r="AU150" s="231" t="s">
        <v>90</v>
      </c>
      <c r="AY150" s="16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83</v>
      </c>
      <c r="BK150" s="232">
        <f>ROUND(I150*H150,2)</f>
        <v>0</v>
      </c>
      <c r="BL150" s="16" t="s">
        <v>139</v>
      </c>
      <c r="BM150" s="231" t="s">
        <v>457</v>
      </c>
    </row>
    <row r="151" s="2" customFormat="1">
      <c r="A151" s="37"/>
      <c r="B151" s="38"/>
      <c r="C151" s="39"/>
      <c r="D151" s="233" t="s">
        <v>147</v>
      </c>
      <c r="E151" s="39"/>
      <c r="F151" s="234" t="s">
        <v>270</v>
      </c>
      <c r="G151" s="39"/>
      <c r="H151" s="39"/>
      <c r="I151" s="235"/>
      <c r="J151" s="39"/>
      <c r="K151" s="39"/>
      <c r="L151" s="43"/>
      <c r="M151" s="236"/>
      <c r="N151" s="23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147</v>
      </c>
      <c r="AU151" s="16" t="s">
        <v>90</v>
      </c>
    </row>
    <row r="152" s="13" customFormat="1">
      <c r="A152" s="13"/>
      <c r="B152" s="250"/>
      <c r="C152" s="251"/>
      <c r="D152" s="233" t="s">
        <v>228</v>
      </c>
      <c r="E152" s="251"/>
      <c r="F152" s="253" t="s">
        <v>458</v>
      </c>
      <c r="G152" s="251"/>
      <c r="H152" s="254">
        <v>0.87760000000000005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228</v>
      </c>
      <c r="AU152" s="260" t="s">
        <v>90</v>
      </c>
      <c r="AV152" s="13" t="s">
        <v>90</v>
      </c>
      <c r="AW152" s="13" t="s">
        <v>4</v>
      </c>
      <c r="AX152" s="13" t="s">
        <v>83</v>
      </c>
      <c r="AY152" s="260" t="s">
        <v>140</v>
      </c>
    </row>
    <row r="153" s="2" customFormat="1" ht="16.5" customHeight="1">
      <c r="A153" s="37"/>
      <c r="B153" s="38"/>
      <c r="C153" s="219" t="s">
        <v>184</v>
      </c>
      <c r="D153" s="219" t="s">
        <v>141</v>
      </c>
      <c r="E153" s="220" t="s">
        <v>388</v>
      </c>
      <c r="F153" s="221" t="s">
        <v>389</v>
      </c>
      <c r="G153" s="222" t="s">
        <v>265</v>
      </c>
      <c r="H153" s="223">
        <v>293.32999999999998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41</v>
      </c>
      <c r="O153" s="90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139</v>
      </c>
      <c r="AT153" s="231" t="s">
        <v>141</v>
      </c>
      <c r="AU153" s="231" t="s">
        <v>90</v>
      </c>
      <c r="AY153" s="16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83</v>
      </c>
      <c r="BK153" s="232">
        <f>ROUND(I153*H153,2)</f>
        <v>0</v>
      </c>
      <c r="BL153" s="16" t="s">
        <v>139</v>
      </c>
      <c r="BM153" s="231" t="s">
        <v>459</v>
      </c>
    </row>
    <row r="154" s="2" customFormat="1">
      <c r="A154" s="37"/>
      <c r="B154" s="38"/>
      <c r="C154" s="39"/>
      <c r="D154" s="233" t="s">
        <v>147</v>
      </c>
      <c r="E154" s="39"/>
      <c r="F154" s="234" t="s">
        <v>391</v>
      </c>
      <c r="G154" s="39"/>
      <c r="H154" s="39"/>
      <c r="I154" s="235"/>
      <c r="J154" s="39"/>
      <c r="K154" s="39"/>
      <c r="L154" s="43"/>
      <c r="M154" s="236"/>
      <c r="N154" s="23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147</v>
      </c>
      <c r="AU154" s="16" t="s">
        <v>90</v>
      </c>
    </row>
    <row r="155" s="2" customFormat="1" ht="16.5" customHeight="1">
      <c r="A155" s="37"/>
      <c r="B155" s="38"/>
      <c r="C155" s="261" t="s">
        <v>189</v>
      </c>
      <c r="D155" s="261" t="s">
        <v>268</v>
      </c>
      <c r="E155" s="262" t="s">
        <v>278</v>
      </c>
      <c r="F155" s="263" t="s">
        <v>279</v>
      </c>
      <c r="G155" s="264" t="s">
        <v>271</v>
      </c>
      <c r="H155" s="265">
        <v>5.8666</v>
      </c>
      <c r="I155" s="266"/>
      <c r="J155" s="267">
        <f>ROUND(I155*H155,2)</f>
        <v>0</v>
      </c>
      <c r="K155" s="268"/>
      <c r="L155" s="269"/>
      <c r="M155" s="270" t="s">
        <v>1</v>
      </c>
      <c r="N155" s="271" t="s">
        <v>41</v>
      </c>
      <c r="O155" s="90"/>
      <c r="P155" s="229">
        <f>O155*H155</f>
        <v>0</v>
      </c>
      <c r="Q155" s="229">
        <v>0.001</v>
      </c>
      <c r="R155" s="229">
        <f>Q155*H155</f>
        <v>0.0058666000000000005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176</v>
      </c>
      <c r="AT155" s="231" t="s">
        <v>268</v>
      </c>
      <c r="AU155" s="231" t="s">
        <v>90</v>
      </c>
      <c r="AY155" s="16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83</v>
      </c>
      <c r="BK155" s="232">
        <f>ROUND(I155*H155,2)</f>
        <v>0</v>
      </c>
      <c r="BL155" s="16" t="s">
        <v>139</v>
      </c>
      <c r="BM155" s="231" t="s">
        <v>460</v>
      </c>
    </row>
    <row r="156" s="2" customFormat="1">
      <c r="A156" s="37"/>
      <c r="B156" s="38"/>
      <c r="C156" s="39"/>
      <c r="D156" s="233" t="s">
        <v>147</v>
      </c>
      <c r="E156" s="39"/>
      <c r="F156" s="234" t="s">
        <v>279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13" customFormat="1">
      <c r="A157" s="13"/>
      <c r="B157" s="250"/>
      <c r="C157" s="251"/>
      <c r="D157" s="233" t="s">
        <v>228</v>
      </c>
      <c r="E157" s="251"/>
      <c r="F157" s="253" t="s">
        <v>461</v>
      </c>
      <c r="G157" s="251"/>
      <c r="H157" s="254">
        <v>5.8666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228</v>
      </c>
      <c r="AU157" s="260" t="s">
        <v>90</v>
      </c>
      <c r="AV157" s="13" t="s">
        <v>90</v>
      </c>
      <c r="AW157" s="13" t="s">
        <v>4</v>
      </c>
      <c r="AX157" s="13" t="s">
        <v>83</v>
      </c>
      <c r="AY157" s="260" t="s">
        <v>140</v>
      </c>
    </row>
    <row r="158" s="2" customFormat="1" ht="16.5" customHeight="1">
      <c r="A158" s="37"/>
      <c r="B158" s="38"/>
      <c r="C158" s="219" t="s">
        <v>194</v>
      </c>
      <c r="D158" s="219" t="s">
        <v>141</v>
      </c>
      <c r="E158" s="220" t="s">
        <v>282</v>
      </c>
      <c r="F158" s="221" t="s">
        <v>283</v>
      </c>
      <c r="G158" s="222" t="s">
        <v>265</v>
      </c>
      <c r="H158" s="223">
        <v>43.880000000000003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41</v>
      </c>
      <c r="O158" s="90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141</v>
      </c>
      <c r="AU158" s="231" t="s">
        <v>90</v>
      </c>
      <c r="AY158" s="16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83</v>
      </c>
      <c r="BK158" s="232">
        <f>ROUND(I158*H158,2)</f>
        <v>0</v>
      </c>
      <c r="BL158" s="16" t="s">
        <v>139</v>
      </c>
      <c r="BM158" s="231" t="s">
        <v>462</v>
      </c>
    </row>
    <row r="159" s="2" customFormat="1">
      <c r="A159" s="37"/>
      <c r="B159" s="38"/>
      <c r="C159" s="39"/>
      <c r="D159" s="233" t="s">
        <v>147</v>
      </c>
      <c r="E159" s="39"/>
      <c r="F159" s="234" t="s">
        <v>285</v>
      </c>
      <c r="G159" s="39"/>
      <c r="H159" s="39"/>
      <c r="I159" s="235"/>
      <c r="J159" s="39"/>
      <c r="K159" s="39"/>
      <c r="L159" s="43"/>
      <c r="M159" s="236"/>
      <c r="N159" s="237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90</v>
      </c>
    </row>
    <row r="160" s="2" customFormat="1" ht="16.5" customHeight="1">
      <c r="A160" s="37"/>
      <c r="B160" s="38"/>
      <c r="C160" s="219" t="s">
        <v>199</v>
      </c>
      <c r="D160" s="219" t="s">
        <v>141</v>
      </c>
      <c r="E160" s="220" t="s">
        <v>286</v>
      </c>
      <c r="F160" s="221" t="s">
        <v>287</v>
      </c>
      <c r="G160" s="222" t="s">
        <v>265</v>
      </c>
      <c r="H160" s="223">
        <v>293.32999999999998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141</v>
      </c>
      <c r="AU160" s="231" t="s">
        <v>90</v>
      </c>
      <c r="AY160" s="16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83</v>
      </c>
      <c r="BK160" s="232">
        <f>ROUND(I160*H160,2)</f>
        <v>0</v>
      </c>
      <c r="BL160" s="16" t="s">
        <v>139</v>
      </c>
      <c r="BM160" s="231" t="s">
        <v>463</v>
      </c>
    </row>
    <row r="161" s="2" customFormat="1">
      <c r="A161" s="37"/>
      <c r="B161" s="38"/>
      <c r="C161" s="39"/>
      <c r="D161" s="233" t="s">
        <v>147</v>
      </c>
      <c r="E161" s="39"/>
      <c r="F161" s="234" t="s">
        <v>289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90</v>
      </c>
    </row>
    <row r="162" s="11" customFormat="1" ht="22.8" customHeight="1">
      <c r="A162" s="11"/>
      <c r="B162" s="205"/>
      <c r="C162" s="206"/>
      <c r="D162" s="207" t="s">
        <v>75</v>
      </c>
      <c r="E162" s="247" t="s">
        <v>290</v>
      </c>
      <c r="F162" s="247" t="s">
        <v>291</v>
      </c>
      <c r="G162" s="206"/>
      <c r="H162" s="206"/>
      <c r="I162" s="209"/>
      <c r="J162" s="248">
        <f>BK162</f>
        <v>0</v>
      </c>
      <c r="K162" s="206"/>
      <c r="L162" s="211"/>
      <c r="M162" s="212"/>
      <c r="N162" s="213"/>
      <c r="O162" s="213"/>
      <c r="P162" s="214">
        <f>SUM(P163:P164)</f>
        <v>0</v>
      </c>
      <c r="Q162" s="213"/>
      <c r="R162" s="214">
        <f>SUM(R163:R164)</f>
        <v>0</v>
      </c>
      <c r="S162" s="213"/>
      <c r="T162" s="215">
        <f>SUM(T163:T164)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6" t="s">
        <v>139</v>
      </c>
      <c r="AT162" s="217" t="s">
        <v>75</v>
      </c>
      <c r="AU162" s="217" t="s">
        <v>83</v>
      </c>
      <c r="AY162" s="216" t="s">
        <v>140</v>
      </c>
      <c r="BK162" s="218">
        <f>SUM(BK163:BK164)</f>
        <v>0</v>
      </c>
    </row>
    <row r="163" s="2" customFormat="1" ht="16.5" customHeight="1">
      <c r="A163" s="37"/>
      <c r="B163" s="38"/>
      <c r="C163" s="219" t="s">
        <v>204</v>
      </c>
      <c r="D163" s="219" t="s">
        <v>141</v>
      </c>
      <c r="E163" s="220" t="s">
        <v>292</v>
      </c>
      <c r="F163" s="221" t="s">
        <v>293</v>
      </c>
      <c r="G163" s="222" t="s">
        <v>254</v>
      </c>
      <c r="H163" s="223">
        <v>0.0067400000000000003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41</v>
      </c>
      <c r="O163" s="90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139</v>
      </c>
      <c r="AT163" s="231" t="s">
        <v>141</v>
      </c>
      <c r="AU163" s="231" t="s">
        <v>90</v>
      </c>
      <c r="AY163" s="16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83</v>
      </c>
      <c r="BK163" s="232">
        <f>ROUND(I163*H163,2)</f>
        <v>0</v>
      </c>
      <c r="BL163" s="16" t="s">
        <v>139</v>
      </c>
      <c r="BM163" s="231" t="s">
        <v>464</v>
      </c>
    </row>
    <row r="164" s="2" customFormat="1">
      <c r="A164" s="37"/>
      <c r="B164" s="38"/>
      <c r="C164" s="39"/>
      <c r="D164" s="233" t="s">
        <v>147</v>
      </c>
      <c r="E164" s="39"/>
      <c r="F164" s="234" t="s">
        <v>295</v>
      </c>
      <c r="G164" s="39"/>
      <c r="H164" s="39"/>
      <c r="I164" s="235"/>
      <c r="J164" s="39"/>
      <c r="K164" s="39"/>
      <c r="L164" s="43"/>
      <c r="M164" s="238"/>
      <c r="N164" s="239"/>
      <c r="O164" s="240"/>
      <c r="P164" s="240"/>
      <c r="Q164" s="240"/>
      <c r="R164" s="240"/>
      <c r="S164" s="240"/>
      <c r="T164" s="24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147</v>
      </c>
      <c r="AU164" s="16" t="s">
        <v>90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DbwL7UFSBTFlmbpxQcixaZVF3oZe2ukUw5n8UEbGo2KEyqHeh94RCuffizws0UtqFFtSmMoNbh5c38PSEioNjA==" hashValue="DQHY/84XMZeSUyQ14h3OkGzoM6W6QMzTixVLWz8HkohiPbPU8lsvAVjtzoVBBd3poNLxwYMrD1DIg03kBid7Fg==" algorithmName="SHA-512" password="CC35"/>
  <autoFilter ref="C122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440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296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ROUND((SUM(BE126:BE184)),  2)</f>
        <v>0</v>
      </c>
      <c r="G35" s="37"/>
      <c r="H35" s="37"/>
      <c r="I35" s="163">
        <v>0.20999999999999999</v>
      </c>
      <c r="J35" s="162">
        <f>ROUND(((SUM(BE126:BE184))*I35),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ROUND((SUM(BF126:BF184)),  2)</f>
        <v>0</v>
      </c>
      <c r="G36" s="37"/>
      <c r="H36" s="37"/>
      <c r="I36" s="163">
        <v>0.14999999999999999</v>
      </c>
      <c r="J36" s="162">
        <f>ROUND(((SUM(BF126:BF184))*I36),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ROUND((SUM(BG126:BG184)),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ROUND((SUM(BH126:BH184)),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ROUND((SUM(BI126:BI184)),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440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002 - Oprava opevnění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J128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297</v>
      </c>
      <c r="E101" s="244"/>
      <c r="F101" s="244"/>
      <c r="G101" s="244"/>
      <c r="H101" s="244"/>
      <c r="I101" s="244"/>
      <c r="J101" s="245">
        <f>J153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298</v>
      </c>
      <c r="E102" s="244"/>
      <c r="F102" s="244"/>
      <c r="G102" s="244"/>
      <c r="H102" s="244"/>
      <c r="I102" s="244"/>
      <c r="J102" s="245">
        <f>J169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2"/>
      <c r="C103" s="132"/>
      <c r="D103" s="243" t="s">
        <v>217</v>
      </c>
      <c r="E103" s="244"/>
      <c r="F103" s="244"/>
      <c r="G103" s="244"/>
      <c r="H103" s="244"/>
      <c r="I103" s="244"/>
      <c r="J103" s="245">
        <f>J174</f>
        <v>0</v>
      </c>
      <c r="K103" s="132"/>
      <c r="L103" s="24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2"/>
      <c r="C104" s="132"/>
      <c r="D104" s="243" t="s">
        <v>299</v>
      </c>
      <c r="E104" s="244"/>
      <c r="F104" s="244"/>
      <c r="G104" s="244"/>
      <c r="H104" s="244"/>
      <c r="I104" s="244"/>
      <c r="J104" s="245">
        <f>J177</f>
        <v>0</v>
      </c>
      <c r="K104" s="132"/>
      <c r="L104" s="24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DVT Třebůvka, Dlouhá Loučka, ř.km 42,800 – 45,750 a LB přítok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115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440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002 - Oprava opevnění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20. 3. 2025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>Povodí Moravy, s.p.</v>
      </c>
      <c r="G122" s="39"/>
      <c r="H122" s="39"/>
      <c r="I122" s="31" t="s">
        <v>32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IF(E20="","",E20)</f>
        <v>Vyplň údaj</v>
      </c>
      <c r="G123" s="39"/>
      <c r="H123" s="39"/>
      <c r="I123" s="31" t="s">
        <v>34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3"/>
      <c r="B125" s="194"/>
      <c r="C125" s="195" t="s">
        <v>125</v>
      </c>
      <c r="D125" s="196" t="s">
        <v>61</v>
      </c>
      <c r="E125" s="196" t="s">
        <v>57</v>
      </c>
      <c r="F125" s="196" t="s">
        <v>58</v>
      </c>
      <c r="G125" s="196" t="s">
        <v>126</v>
      </c>
      <c r="H125" s="196" t="s">
        <v>127</v>
      </c>
      <c r="I125" s="196" t="s">
        <v>128</v>
      </c>
      <c r="J125" s="197" t="s">
        <v>121</v>
      </c>
      <c r="K125" s="198" t="s">
        <v>129</v>
      </c>
      <c r="L125" s="199"/>
      <c r="M125" s="99" t="s">
        <v>1</v>
      </c>
      <c r="N125" s="100" t="s">
        <v>40</v>
      </c>
      <c r="O125" s="100" t="s">
        <v>130</v>
      </c>
      <c r="P125" s="100" t="s">
        <v>131</v>
      </c>
      <c r="Q125" s="100" t="s">
        <v>132</v>
      </c>
      <c r="R125" s="100" t="s">
        <v>133</v>
      </c>
      <c r="S125" s="100" t="s">
        <v>134</v>
      </c>
      <c r="T125" s="101" t="s">
        <v>135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7"/>
      <c r="B126" s="38"/>
      <c r="C126" s="106" t="s">
        <v>136</v>
      </c>
      <c r="D126" s="39"/>
      <c r="E126" s="39"/>
      <c r="F126" s="39"/>
      <c r="G126" s="39"/>
      <c r="H126" s="39"/>
      <c r="I126" s="39"/>
      <c r="J126" s="200">
        <f>BK126</f>
        <v>0</v>
      </c>
      <c r="K126" s="39"/>
      <c r="L126" s="43"/>
      <c r="M126" s="102"/>
      <c r="N126" s="201"/>
      <c r="O126" s="103"/>
      <c r="P126" s="202">
        <f>P127</f>
        <v>0</v>
      </c>
      <c r="Q126" s="103"/>
      <c r="R126" s="202">
        <f>R127</f>
        <v>38.158836959999995</v>
      </c>
      <c r="S126" s="103"/>
      <c r="T126" s="203">
        <f>T127</f>
        <v>0.56730599999999998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85</v>
      </c>
      <c r="BK126" s="204">
        <f>BK127</f>
        <v>0</v>
      </c>
    </row>
    <row r="127" s="11" customFormat="1" ht="25.92" customHeight="1">
      <c r="A127" s="11"/>
      <c r="B127" s="205"/>
      <c r="C127" s="206"/>
      <c r="D127" s="207" t="s">
        <v>75</v>
      </c>
      <c r="E127" s="208" t="s">
        <v>218</v>
      </c>
      <c r="F127" s="208" t="s">
        <v>219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P128+P153+P169+P174+P177</f>
        <v>0</v>
      </c>
      <c r="Q127" s="213"/>
      <c r="R127" s="214">
        <f>R128+R153+R169+R174+R177</f>
        <v>38.158836959999995</v>
      </c>
      <c r="S127" s="213"/>
      <c r="T127" s="215">
        <f>T128+T153+T169+T174+T177</f>
        <v>0.56730599999999998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83</v>
      </c>
      <c r="AT127" s="217" t="s">
        <v>75</v>
      </c>
      <c r="AU127" s="217" t="s">
        <v>76</v>
      </c>
      <c r="AY127" s="216" t="s">
        <v>140</v>
      </c>
      <c r="BK127" s="218">
        <f>BK128+BK153+BK169+BK174+BK177</f>
        <v>0</v>
      </c>
    </row>
    <row r="128" s="11" customFormat="1" ht="22.8" customHeight="1">
      <c r="A128" s="11"/>
      <c r="B128" s="205"/>
      <c r="C128" s="206"/>
      <c r="D128" s="207" t="s">
        <v>75</v>
      </c>
      <c r="E128" s="247" t="s">
        <v>83</v>
      </c>
      <c r="F128" s="247" t="s">
        <v>220</v>
      </c>
      <c r="G128" s="206"/>
      <c r="H128" s="206"/>
      <c r="I128" s="209"/>
      <c r="J128" s="248">
        <f>BK128</f>
        <v>0</v>
      </c>
      <c r="K128" s="206"/>
      <c r="L128" s="211"/>
      <c r="M128" s="212"/>
      <c r="N128" s="213"/>
      <c r="O128" s="213"/>
      <c r="P128" s="214">
        <f>SUM(P129:P152)</f>
        <v>0</v>
      </c>
      <c r="Q128" s="213"/>
      <c r="R128" s="214">
        <f>SUM(R129:R152)</f>
        <v>0</v>
      </c>
      <c r="S128" s="213"/>
      <c r="T128" s="215">
        <f>SUM(T129:T152)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139</v>
      </c>
      <c r="AT128" s="217" t="s">
        <v>75</v>
      </c>
      <c r="AU128" s="217" t="s">
        <v>83</v>
      </c>
      <c r="AY128" s="216" t="s">
        <v>140</v>
      </c>
      <c r="BK128" s="218">
        <f>SUM(BK129:BK152)</f>
        <v>0</v>
      </c>
    </row>
    <row r="129" s="2" customFormat="1" ht="16.5" customHeight="1">
      <c r="A129" s="37"/>
      <c r="B129" s="38"/>
      <c r="C129" s="219" t="s">
        <v>83</v>
      </c>
      <c r="D129" s="219" t="s">
        <v>141</v>
      </c>
      <c r="E129" s="220" t="s">
        <v>465</v>
      </c>
      <c r="F129" s="221" t="s">
        <v>466</v>
      </c>
      <c r="G129" s="222" t="s">
        <v>223</v>
      </c>
      <c r="H129" s="223">
        <v>14.07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141</v>
      </c>
      <c r="AU129" s="231" t="s">
        <v>90</v>
      </c>
      <c r="AY129" s="16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83</v>
      </c>
      <c r="BK129" s="232">
        <f>ROUND(I129*H129,2)</f>
        <v>0</v>
      </c>
      <c r="BL129" s="16" t="s">
        <v>139</v>
      </c>
      <c r="BM129" s="231" t="s">
        <v>467</v>
      </c>
    </row>
    <row r="130" s="2" customFormat="1">
      <c r="A130" s="37"/>
      <c r="B130" s="38"/>
      <c r="C130" s="39"/>
      <c r="D130" s="233" t="s">
        <v>147</v>
      </c>
      <c r="E130" s="39"/>
      <c r="F130" s="234" t="s">
        <v>468</v>
      </c>
      <c r="G130" s="39"/>
      <c r="H130" s="39"/>
      <c r="I130" s="235"/>
      <c r="J130" s="39"/>
      <c r="K130" s="39"/>
      <c r="L130" s="43"/>
      <c r="M130" s="236"/>
      <c r="N130" s="23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147</v>
      </c>
      <c r="AU130" s="16" t="s">
        <v>90</v>
      </c>
    </row>
    <row r="131" s="13" customFormat="1">
      <c r="A131" s="13"/>
      <c r="B131" s="250"/>
      <c r="C131" s="251"/>
      <c r="D131" s="233" t="s">
        <v>228</v>
      </c>
      <c r="E131" s="252" t="s">
        <v>1</v>
      </c>
      <c r="F131" s="253" t="s">
        <v>469</v>
      </c>
      <c r="G131" s="251"/>
      <c r="H131" s="254">
        <v>14.07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228</v>
      </c>
      <c r="AU131" s="260" t="s">
        <v>90</v>
      </c>
      <c r="AV131" s="13" t="s">
        <v>90</v>
      </c>
      <c r="AW131" s="13" t="s">
        <v>33</v>
      </c>
      <c r="AX131" s="13" t="s">
        <v>83</v>
      </c>
      <c r="AY131" s="260" t="s">
        <v>140</v>
      </c>
    </row>
    <row r="132" s="2" customFormat="1" ht="16.5" customHeight="1">
      <c r="A132" s="37"/>
      <c r="B132" s="38"/>
      <c r="C132" s="219" t="s">
        <v>90</v>
      </c>
      <c r="D132" s="219" t="s">
        <v>141</v>
      </c>
      <c r="E132" s="220" t="s">
        <v>305</v>
      </c>
      <c r="F132" s="221" t="s">
        <v>306</v>
      </c>
      <c r="G132" s="222" t="s">
        <v>223</v>
      </c>
      <c r="H132" s="223">
        <v>7.0350000000000001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141</v>
      </c>
      <c r="AU132" s="231" t="s">
        <v>90</v>
      </c>
      <c r="AY132" s="16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139</v>
      </c>
      <c r="BM132" s="231" t="s">
        <v>470</v>
      </c>
    </row>
    <row r="133" s="2" customFormat="1">
      <c r="A133" s="37"/>
      <c r="B133" s="38"/>
      <c r="C133" s="39"/>
      <c r="D133" s="233" t="s">
        <v>147</v>
      </c>
      <c r="E133" s="39"/>
      <c r="F133" s="234" t="s">
        <v>308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90</v>
      </c>
    </row>
    <row r="134" s="13" customFormat="1">
      <c r="A134" s="13"/>
      <c r="B134" s="250"/>
      <c r="C134" s="251"/>
      <c r="D134" s="233" t="s">
        <v>228</v>
      </c>
      <c r="E134" s="252" t="s">
        <v>1</v>
      </c>
      <c r="F134" s="253" t="s">
        <v>471</v>
      </c>
      <c r="G134" s="251"/>
      <c r="H134" s="254">
        <v>7.0350000000000001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228</v>
      </c>
      <c r="AU134" s="260" t="s">
        <v>90</v>
      </c>
      <c r="AV134" s="13" t="s">
        <v>90</v>
      </c>
      <c r="AW134" s="13" t="s">
        <v>33</v>
      </c>
      <c r="AX134" s="13" t="s">
        <v>83</v>
      </c>
      <c r="AY134" s="260" t="s">
        <v>140</v>
      </c>
    </row>
    <row r="135" s="2" customFormat="1" ht="21.75" customHeight="1">
      <c r="A135" s="37"/>
      <c r="B135" s="38"/>
      <c r="C135" s="219" t="s">
        <v>153</v>
      </c>
      <c r="D135" s="219" t="s">
        <v>141</v>
      </c>
      <c r="E135" s="220" t="s">
        <v>230</v>
      </c>
      <c r="F135" s="221" t="s">
        <v>231</v>
      </c>
      <c r="G135" s="222" t="s">
        <v>223</v>
      </c>
      <c r="H135" s="223">
        <v>12.194000000000001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141</v>
      </c>
      <c r="AU135" s="231" t="s">
        <v>90</v>
      </c>
      <c r="AY135" s="16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139</v>
      </c>
      <c r="BM135" s="231" t="s">
        <v>472</v>
      </c>
    </row>
    <row r="136" s="2" customFormat="1">
      <c r="A136" s="37"/>
      <c r="B136" s="38"/>
      <c r="C136" s="39"/>
      <c r="D136" s="233" t="s">
        <v>147</v>
      </c>
      <c r="E136" s="39"/>
      <c r="F136" s="234" t="s">
        <v>233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147</v>
      </c>
      <c r="AU136" s="16" t="s">
        <v>90</v>
      </c>
    </row>
    <row r="137" s="13" customFormat="1">
      <c r="A137" s="13"/>
      <c r="B137" s="250"/>
      <c r="C137" s="251"/>
      <c r="D137" s="233" t="s">
        <v>228</v>
      </c>
      <c r="E137" s="252" t="s">
        <v>1</v>
      </c>
      <c r="F137" s="253" t="s">
        <v>473</v>
      </c>
      <c r="G137" s="251"/>
      <c r="H137" s="254">
        <v>12.194000000000001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228</v>
      </c>
      <c r="AU137" s="260" t="s">
        <v>90</v>
      </c>
      <c r="AV137" s="13" t="s">
        <v>90</v>
      </c>
      <c r="AW137" s="13" t="s">
        <v>33</v>
      </c>
      <c r="AX137" s="13" t="s">
        <v>83</v>
      </c>
      <c r="AY137" s="260" t="s">
        <v>140</v>
      </c>
    </row>
    <row r="138" s="2" customFormat="1" ht="24.15" customHeight="1">
      <c r="A138" s="37"/>
      <c r="B138" s="38"/>
      <c r="C138" s="219" t="s">
        <v>139</v>
      </c>
      <c r="D138" s="219" t="s">
        <v>141</v>
      </c>
      <c r="E138" s="220" t="s">
        <v>236</v>
      </c>
      <c r="F138" s="221" t="s">
        <v>237</v>
      </c>
      <c r="G138" s="222" t="s">
        <v>223</v>
      </c>
      <c r="H138" s="223">
        <v>73.164000000000001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238</v>
      </c>
      <c r="AT138" s="231" t="s">
        <v>141</v>
      </c>
      <c r="AU138" s="231" t="s">
        <v>90</v>
      </c>
      <c r="AY138" s="16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83</v>
      </c>
      <c r="BK138" s="232">
        <f>ROUND(I138*H138,2)</f>
        <v>0</v>
      </c>
      <c r="BL138" s="16" t="s">
        <v>238</v>
      </c>
      <c r="BM138" s="231" t="s">
        <v>474</v>
      </c>
    </row>
    <row r="139" s="2" customFormat="1">
      <c r="A139" s="37"/>
      <c r="B139" s="38"/>
      <c r="C139" s="39"/>
      <c r="D139" s="233" t="s">
        <v>147</v>
      </c>
      <c r="E139" s="39"/>
      <c r="F139" s="234" t="s">
        <v>240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90</v>
      </c>
    </row>
    <row r="140" s="13" customFormat="1">
      <c r="A140" s="13"/>
      <c r="B140" s="250"/>
      <c r="C140" s="251"/>
      <c r="D140" s="233" t="s">
        <v>228</v>
      </c>
      <c r="E140" s="252" t="s">
        <v>1</v>
      </c>
      <c r="F140" s="253" t="s">
        <v>475</v>
      </c>
      <c r="G140" s="251"/>
      <c r="H140" s="254">
        <v>73.164000000000001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228</v>
      </c>
      <c r="AU140" s="260" t="s">
        <v>90</v>
      </c>
      <c r="AV140" s="13" t="s">
        <v>90</v>
      </c>
      <c r="AW140" s="13" t="s">
        <v>33</v>
      </c>
      <c r="AX140" s="13" t="s">
        <v>83</v>
      </c>
      <c r="AY140" s="260" t="s">
        <v>140</v>
      </c>
    </row>
    <row r="141" s="2" customFormat="1" ht="16.5" customHeight="1">
      <c r="A141" s="37"/>
      <c r="B141" s="38"/>
      <c r="C141" s="219" t="s">
        <v>162</v>
      </c>
      <c r="D141" s="219" t="s">
        <v>141</v>
      </c>
      <c r="E141" s="220" t="s">
        <v>447</v>
      </c>
      <c r="F141" s="221" t="s">
        <v>448</v>
      </c>
      <c r="G141" s="222" t="s">
        <v>223</v>
      </c>
      <c r="H141" s="223">
        <v>7.0350000000000001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141</v>
      </c>
      <c r="AU141" s="231" t="s">
        <v>90</v>
      </c>
      <c r="AY141" s="16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139</v>
      </c>
      <c r="BM141" s="231" t="s">
        <v>476</v>
      </c>
    </row>
    <row r="142" s="2" customFormat="1">
      <c r="A142" s="37"/>
      <c r="B142" s="38"/>
      <c r="C142" s="39"/>
      <c r="D142" s="233" t="s">
        <v>147</v>
      </c>
      <c r="E142" s="39"/>
      <c r="F142" s="234" t="s">
        <v>450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147</v>
      </c>
      <c r="AU142" s="16" t="s">
        <v>90</v>
      </c>
    </row>
    <row r="143" s="2" customFormat="1">
      <c r="A143" s="37"/>
      <c r="B143" s="38"/>
      <c r="C143" s="39"/>
      <c r="D143" s="233" t="s">
        <v>226</v>
      </c>
      <c r="E143" s="39"/>
      <c r="F143" s="249" t="s">
        <v>315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226</v>
      </c>
      <c r="AU143" s="16" t="s">
        <v>90</v>
      </c>
    </row>
    <row r="144" s="2" customFormat="1" ht="16.5" customHeight="1">
      <c r="A144" s="37"/>
      <c r="B144" s="38"/>
      <c r="C144" s="219" t="s">
        <v>166</v>
      </c>
      <c r="D144" s="219" t="s">
        <v>141</v>
      </c>
      <c r="E144" s="220" t="s">
        <v>252</v>
      </c>
      <c r="F144" s="221" t="s">
        <v>253</v>
      </c>
      <c r="G144" s="222" t="s">
        <v>254</v>
      </c>
      <c r="H144" s="223">
        <v>21.949200000000001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41</v>
      </c>
      <c r="O144" s="90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238</v>
      </c>
      <c r="AT144" s="231" t="s">
        <v>141</v>
      </c>
      <c r="AU144" s="231" t="s">
        <v>90</v>
      </c>
      <c r="AY144" s="16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83</v>
      </c>
      <c r="BK144" s="232">
        <f>ROUND(I144*H144,2)</f>
        <v>0</v>
      </c>
      <c r="BL144" s="16" t="s">
        <v>238</v>
      </c>
      <c r="BM144" s="231" t="s">
        <v>477</v>
      </c>
    </row>
    <row r="145" s="2" customFormat="1">
      <c r="A145" s="37"/>
      <c r="B145" s="38"/>
      <c r="C145" s="39"/>
      <c r="D145" s="233" t="s">
        <v>147</v>
      </c>
      <c r="E145" s="39"/>
      <c r="F145" s="234" t="s">
        <v>256</v>
      </c>
      <c r="G145" s="39"/>
      <c r="H145" s="39"/>
      <c r="I145" s="235"/>
      <c r="J145" s="39"/>
      <c r="K145" s="39"/>
      <c r="L145" s="43"/>
      <c r="M145" s="236"/>
      <c r="N145" s="23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90</v>
      </c>
    </row>
    <row r="146" s="13" customFormat="1">
      <c r="A146" s="13"/>
      <c r="B146" s="250"/>
      <c r="C146" s="251"/>
      <c r="D146" s="233" t="s">
        <v>228</v>
      </c>
      <c r="E146" s="252" t="s">
        <v>1</v>
      </c>
      <c r="F146" s="253" t="s">
        <v>478</v>
      </c>
      <c r="G146" s="251"/>
      <c r="H146" s="254">
        <v>21.949200000000001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228</v>
      </c>
      <c r="AU146" s="260" t="s">
        <v>90</v>
      </c>
      <c r="AV146" s="13" t="s">
        <v>90</v>
      </c>
      <c r="AW146" s="13" t="s">
        <v>33</v>
      </c>
      <c r="AX146" s="13" t="s">
        <v>83</v>
      </c>
      <c r="AY146" s="260" t="s">
        <v>140</v>
      </c>
    </row>
    <row r="147" s="2" customFormat="1" ht="16.5" customHeight="1">
      <c r="A147" s="37"/>
      <c r="B147" s="38"/>
      <c r="C147" s="219" t="s">
        <v>172</v>
      </c>
      <c r="D147" s="219" t="s">
        <v>141</v>
      </c>
      <c r="E147" s="220" t="s">
        <v>248</v>
      </c>
      <c r="F147" s="221" t="s">
        <v>249</v>
      </c>
      <c r="G147" s="222" t="s">
        <v>223</v>
      </c>
      <c r="H147" s="223">
        <v>12.194000000000001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141</v>
      </c>
      <c r="AU147" s="231" t="s">
        <v>90</v>
      </c>
      <c r="AY147" s="16" t="s">
        <v>140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83</v>
      </c>
      <c r="BK147" s="232">
        <f>ROUND(I147*H147,2)</f>
        <v>0</v>
      </c>
      <c r="BL147" s="16" t="s">
        <v>139</v>
      </c>
      <c r="BM147" s="231" t="s">
        <v>479</v>
      </c>
    </row>
    <row r="148" s="2" customFormat="1">
      <c r="A148" s="37"/>
      <c r="B148" s="38"/>
      <c r="C148" s="39"/>
      <c r="D148" s="233" t="s">
        <v>147</v>
      </c>
      <c r="E148" s="39"/>
      <c r="F148" s="234" t="s">
        <v>251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90</v>
      </c>
    </row>
    <row r="149" s="2" customFormat="1" ht="16.5" customHeight="1">
      <c r="A149" s="37"/>
      <c r="B149" s="38"/>
      <c r="C149" s="219" t="s">
        <v>176</v>
      </c>
      <c r="D149" s="219" t="s">
        <v>141</v>
      </c>
      <c r="E149" s="220" t="s">
        <v>258</v>
      </c>
      <c r="F149" s="221" t="s">
        <v>259</v>
      </c>
      <c r="G149" s="222" t="s">
        <v>223</v>
      </c>
      <c r="H149" s="223">
        <v>1.8759999999999999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139</v>
      </c>
      <c r="AT149" s="231" t="s">
        <v>141</v>
      </c>
      <c r="AU149" s="231" t="s">
        <v>90</v>
      </c>
      <c r="AY149" s="16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83</v>
      </c>
      <c r="BK149" s="232">
        <f>ROUND(I149*H149,2)</f>
        <v>0</v>
      </c>
      <c r="BL149" s="16" t="s">
        <v>139</v>
      </c>
      <c r="BM149" s="231" t="s">
        <v>480</v>
      </c>
    </row>
    <row r="150" s="2" customFormat="1">
      <c r="A150" s="37"/>
      <c r="B150" s="38"/>
      <c r="C150" s="39"/>
      <c r="D150" s="233" t="s">
        <v>147</v>
      </c>
      <c r="E150" s="39"/>
      <c r="F150" s="234" t="s">
        <v>261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90</v>
      </c>
    </row>
    <row r="151" s="2" customFormat="1">
      <c r="A151" s="37"/>
      <c r="B151" s="38"/>
      <c r="C151" s="39"/>
      <c r="D151" s="233" t="s">
        <v>226</v>
      </c>
      <c r="E151" s="39"/>
      <c r="F151" s="249" t="s">
        <v>481</v>
      </c>
      <c r="G151" s="39"/>
      <c r="H151" s="39"/>
      <c r="I151" s="235"/>
      <c r="J151" s="39"/>
      <c r="K151" s="39"/>
      <c r="L151" s="43"/>
      <c r="M151" s="236"/>
      <c r="N151" s="23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226</v>
      </c>
      <c r="AU151" s="16" t="s">
        <v>90</v>
      </c>
    </row>
    <row r="152" s="13" customFormat="1">
      <c r="A152" s="13"/>
      <c r="B152" s="250"/>
      <c r="C152" s="251"/>
      <c r="D152" s="233" t="s">
        <v>228</v>
      </c>
      <c r="E152" s="252" t="s">
        <v>1</v>
      </c>
      <c r="F152" s="253" t="s">
        <v>482</v>
      </c>
      <c r="G152" s="251"/>
      <c r="H152" s="254">
        <v>1.8759999999999999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228</v>
      </c>
      <c r="AU152" s="260" t="s">
        <v>90</v>
      </c>
      <c r="AV152" s="13" t="s">
        <v>90</v>
      </c>
      <c r="AW152" s="13" t="s">
        <v>33</v>
      </c>
      <c r="AX152" s="13" t="s">
        <v>83</v>
      </c>
      <c r="AY152" s="260" t="s">
        <v>140</v>
      </c>
    </row>
    <row r="153" s="11" customFormat="1" ht="22.8" customHeight="1">
      <c r="A153" s="11"/>
      <c r="B153" s="205"/>
      <c r="C153" s="206"/>
      <c r="D153" s="207" t="s">
        <v>75</v>
      </c>
      <c r="E153" s="247" t="s">
        <v>139</v>
      </c>
      <c r="F153" s="247" t="s">
        <v>321</v>
      </c>
      <c r="G153" s="206"/>
      <c r="H153" s="206"/>
      <c r="I153" s="209"/>
      <c r="J153" s="248">
        <f>BK153</f>
        <v>0</v>
      </c>
      <c r="K153" s="206"/>
      <c r="L153" s="211"/>
      <c r="M153" s="212"/>
      <c r="N153" s="213"/>
      <c r="O153" s="213"/>
      <c r="P153" s="214">
        <f>SUM(P154:P168)</f>
        <v>0</v>
      </c>
      <c r="Q153" s="213"/>
      <c r="R153" s="214">
        <f>SUM(R154:R168)</f>
        <v>38.158836959999995</v>
      </c>
      <c r="S153" s="213"/>
      <c r="T153" s="215">
        <f>SUM(T154:T168)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6" t="s">
        <v>139</v>
      </c>
      <c r="AT153" s="217" t="s">
        <v>75</v>
      </c>
      <c r="AU153" s="217" t="s">
        <v>83</v>
      </c>
      <c r="AY153" s="216" t="s">
        <v>140</v>
      </c>
      <c r="BK153" s="218">
        <f>SUM(BK154:BK168)</f>
        <v>0</v>
      </c>
    </row>
    <row r="154" s="2" customFormat="1" ht="16.5" customHeight="1">
      <c r="A154" s="37"/>
      <c r="B154" s="38"/>
      <c r="C154" s="219" t="s">
        <v>180</v>
      </c>
      <c r="D154" s="219" t="s">
        <v>141</v>
      </c>
      <c r="E154" s="220" t="s">
        <v>483</v>
      </c>
      <c r="F154" s="221" t="s">
        <v>484</v>
      </c>
      <c r="G154" s="222" t="s">
        <v>223</v>
      </c>
      <c r="H154" s="223">
        <v>2.4119999999999999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41</v>
      </c>
      <c r="O154" s="90"/>
      <c r="P154" s="229">
        <f>O154*H154</f>
        <v>0</v>
      </c>
      <c r="Q154" s="229">
        <v>2.2050000000000001</v>
      </c>
      <c r="R154" s="229">
        <f>Q154*H154</f>
        <v>5.31846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141</v>
      </c>
      <c r="AU154" s="231" t="s">
        <v>90</v>
      </c>
      <c r="AY154" s="16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83</v>
      </c>
      <c r="BK154" s="232">
        <f>ROUND(I154*H154,2)</f>
        <v>0</v>
      </c>
      <c r="BL154" s="16" t="s">
        <v>139</v>
      </c>
      <c r="BM154" s="231" t="s">
        <v>485</v>
      </c>
    </row>
    <row r="155" s="2" customFormat="1">
      <c r="A155" s="37"/>
      <c r="B155" s="38"/>
      <c r="C155" s="39"/>
      <c r="D155" s="233" t="s">
        <v>147</v>
      </c>
      <c r="E155" s="39"/>
      <c r="F155" s="234" t="s">
        <v>486</v>
      </c>
      <c r="G155" s="39"/>
      <c r="H155" s="39"/>
      <c r="I155" s="235"/>
      <c r="J155" s="39"/>
      <c r="K155" s="39"/>
      <c r="L155" s="43"/>
      <c r="M155" s="236"/>
      <c r="N155" s="23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147</v>
      </c>
      <c r="AU155" s="16" t="s">
        <v>90</v>
      </c>
    </row>
    <row r="156" s="2" customFormat="1">
      <c r="A156" s="37"/>
      <c r="B156" s="38"/>
      <c r="C156" s="39"/>
      <c r="D156" s="233" t="s">
        <v>226</v>
      </c>
      <c r="E156" s="39"/>
      <c r="F156" s="249" t="s">
        <v>487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226</v>
      </c>
      <c r="AU156" s="16" t="s">
        <v>90</v>
      </c>
    </row>
    <row r="157" s="13" customFormat="1">
      <c r="A157" s="13"/>
      <c r="B157" s="250"/>
      <c r="C157" s="251"/>
      <c r="D157" s="233" t="s">
        <v>228</v>
      </c>
      <c r="E157" s="252" t="s">
        <v>1</v>
      </c>
      <c r="F157" s="253" t="s">
        <v>488</v>
      </c>
      <c r="G157" s="251"/>
      <c r="H157" s="254">
        <v>2.4119999999999999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228</v>
      </c>
      <c r="AU157" s="260" t="s">
        <v>90</v>
      </c>
      <c r="AV157" s="13" t="s">
        <v>90</v>
      </c>
      <c r="AW157" s="13" t="s">
        <v>33</v>
      </c>
      <c r="AX157" s="13" t="s">
        <v>83</v>
      </c>
      <c r="AY157" s="260" t="s">
        <v>140</v>
      </c>
    </row>
    <row r="158" s="2" customFormat="1" ht="16.5" customHeight="1">
      <c r="A158" s="37"/>
      <c r="B158" s="38"/>
      <c r="C158" s="219" t="s">
        <v>184</v>
      </c>
      <c r="D158" s="219" t="s">
        <v>141</v>
      </c>
      <c r="E158" s="220" t="s">
        <v>489</v>
      </c>
      <c r="F158" s="221" t="s">
        <v>490</v>
      </c>
      <c r="G158" s="222" t="s">
        <v>223</v>
      </c>
      <c r="H158" s="223">
        <v>9.1120000000000001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41</v>
      </c>
      <c r="O158" s="90"/>
      <c r="P158" s="229">
        <f>O158*H158</f>
        <v>0</v>
      </c>
      <c r="Q158" s="229">
        <v>2.4340799999999998</v>
      </c>
      <c r="R158" s="229">
        <f>Q158*H158</f>
        <v>22.179336959999997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139</v>
      </c>
      <c r="AT158" s="231" t="s">
        <v>141</v>
      </c>
      <c r="AU158" s="231" t="s">
        <v>90</v>
      </c>
      <c r="AY158" s="16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83</v>
      </c>
      <c r="BK158" s="232">
        <f>ROUND(I158*H158,2)</f>
        <v>0</v>
      </c>
      <c r="BL158" s="16" t="s">
        <v>139</v>
      </c>
      <c r="BM158" s="231" t="s">
        <v>491</v>
      </c>
    </row>
    <row r="159" s="2" customFormat="1">
      <c r="A159" s="37"/>
      <c r="B159" s="38"/>
      <c r="C159" s="39"/>
      <c r="D159" s="233" t="s">
        <v>147</v>
      </c>
      <c r="E159" s="39"/>
      <c r="F159" s="234" t="s">
        <v>492</v>
      </c>
      <c r="G159" s="39"/>
      <c r="H159" s="39"/>
      <c r="I159" s="235"/>
      <c r="J159" s="39"/>
      <c r="K159" s="39"/>
      <c r="L159" s="43"/>
      <c r="M159" s="236"/>
      <c r="N159" s="237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90</v>
      </c>
    </row>
    <row r="160" s="2" customFormat="1">
      <c r="A160" s="37"/>
      <c r="B160" s="38"/>
      <c r="C160" s="39"/>
      <c r="D160" s="233" t="s">
        <v>226</v>
      </c>
      <c r="E160" s="39"/>
      <c r="F160" s="249" t="s">
        <v>326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226</v>
      </c>
      <c r="AU160" s="16" t="s">
        <v>90</v>
      </c>
    </row>
    <row r="161" s="13" customFormat="1">
      <c r="A161" s="13"/>
      <c r="B161" s="250"/>
      <c r="C161" s="251"/>
      <c r="D161" s="233" t="s">
        <v>228</v>
      </c>
      <c r="E161" s="252" t="s">
        <v>1</v>
      </c>
      <c r="F161" s="253" t="s">
        <v>493</v>
      </c>
      <c r="G161" s="251"/>
      <c r="H161" s="254">
        <v>9.1120000000000001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228</v>
      </c>
      <c r="AU161" s="260" t="s">
        <v>90</v>
      </c>
      <c r="AV161" s="13" t="s">
        <v>90</v>
      </c>
      <c r="AW161" s="13" t="s">
        <v>33</v>
      </c>
      <c r="AX161" s="13" t="s">
        <v>83</v>
      </c>
      <c r="AY161" s="260" t="s">
        <v>140</v>
      </c>
    </row>
    <row r="162" s="2" customFormat="1" ht="16.5" customHeight="1">
      <c r="A162" s="37"/>
      <c r="B162" s="38"/>
      <c r="C162" s="219" t="s">
        <v>189</v>
      </c>
      <c r="D162" s="219" t="s">
        <v>141</v>
      </c>
      <c r="E162" s="220" t="s">
        <v>328</v>
      </c>
      <c r="F162" s="221" t="s">
        <v>329</v>
      </c>
      <c r="G162" s="222" t="s">
        <v>265</v>
      </c>
      <c r="H162" s="223">
        <v>13.4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41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141</v>
      </c>
      <c r="AU162" s="231" t="s">
        <v>90</v>
      </c>
      <c r="AY162" s="16" t="s">
        <v>140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83</v>
      </c>
      <c r="BK162" s="232">
        <f>ROUND(I162*H162,2)</f>
        <v>0</v>
      </c>
      <c r="BL162" s="16" t="s">
        <v>139</v>
      </c>
      <c r="BM162" s="231" t="s">
        <v>494</v>
      </c>
    </row>
    <row r="163" s="2" customFormat="1">
      <c r="A163" s="37"/>
      <c r="B163" s="38"/>
      <c r="C163" s="39"/>
      <c r="D163" s="233" t="s">
        <v>147</v>
      </c>
      <c r="E163" s="39"/>
      <c r="F163" s="234" t="s">
        <v>331</v>
      </c>
      <c r="G163" s="39"/>
      <c r="H163" s="39"/>
      <c r="I163" s="235"/>
      <c r="J163" s="39"/>
      <c r="K163" s="39"/>
      <c r="L163" s="43"/>
      <c r="M163" s="236"/>
      <c r="N163" s="23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90</v>
      </c>
    </row>
    <row r="164" s="13" customFormat="1">
      <c r="A164" s="13"/>
      <c r="B164" s="250"/>
      <c r="C164" s="251"/>
      <c r="D164" s="233" t="s">
        <v>228</v>
      </c>
      <c r="E164" s="252" t="s">
        <v>1</v>
      </c>
      <c r="F164" s="253" t="s">
        <v>495</v>
      </c>
      <c r="G164" s="251"/>
      <c r="H164" s="254">
        <v>13.4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228</v>
      </c>
      <c r="AU164" s="260" t="s">
        <v>90</v>
      </c>
      <c r="AV164" s="13" t="s">
        <v>90</v>
      </c>
      <c r="AW164" s="13" t="s">
        <v>33</v>
      </c>
      <c r="AX164" s="13" t="s">
        <v>83</v>
      </c>
      <c r="AY164" s="260" t="s">
        <v>140</v>
      </c>
    </row>
    <row r="165" s="2" customFormat="1" ht="16.5" customHeight="1">
      <c r="A165" s="37"/>
      <c r="B165" s="38"/>
      <c r="C165" s="219" t="s">
        <v>194</v>
      </c>
      <c r="D165" s="219" t="s">
        <v>141</v>
      </c>
      <c r="E165" s="220" t="s">
        <v>333</v>
      </c>
      <c r="F165" s="221" t="s">
        <v>334</v>
      </c>
      <c r="G165" s="222" t="s">
        <v>223</v>
      </c>
      <c r="H165" s="223">
        <v>4.8239999999999998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2.21</v>
      </c>
      <c r="R165" s="229">
        <f>Q165*H165</f>
        <v>10.66104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141</v>
      </c>
      <c r="AU165" s="231" t="s">
        <v>90</v>
      </c>
      <c r="AY165" s="16" t="s">
        <v>140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83</v>
      </c>
      <c r="BK165" s="232">
        <f>ROUND(I165*H165,2)</f>
        <v>0</v>
      </c>
      <c r="BL165" s="16" t="s">
        <v>139</v>
      </c>
      <c r="BM165" s="231" t="s">
        <v>496</v>
      </c>
    </row>
    <row r="166" s="2" customFormat="1">
      <c r="A166" s="37"/>
      <c r="B166" s="38"/>
      <c r="C166" s="39"/>
      <c r="D166" s="233" t="s">
        <v>147</v>
      </c>
      <c r="E166" s="39"/>
      <c r="F166" s="234" t="s">
        <v>336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2" customFormat="1">
      <c r="A167" s="37"/>
      <c r="B167" s="38"/>
      <c r="C167" s="39"/>
      <c r="D167" s="233" t="s">
        <v>226</v>
      </c>
      <c r="E167" s="39"/>
      <c r="F167" s="249" t="s">
        <v>337</v>
      </c>
      <c r="G167" s="39"/>
      <c r="H167" s="39"/>
      <c r="I167" s="235"/>
      <c r="J167" s="39"/>
      <c r="K167" s="39"/>
      <c r="L167" s="43"/>
      <c r="M167" s="236"/>
      <c r="N167" s="23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226</v>
      </c>
      <c r="AU167" s="16" t="s">
        <v>90</v>
      </c>
    </row>
    <row r="168" s="13" customFormat="1">
      <c r="A168" s="13"/>
      <c r="B168" s="250"/>
      <c r="C168" s="251"/>
      <c r="D168" s="233" t="s">
        <v>228</v>
      </c>
      <c r="E168" s="252" t="s">
        <v>1</v>
      </c>
      <c r="F168" s="253" t="s">
        <v>497</v>
      </c>
      <c r="G168" s="251"/>
      <c r="H168" s="254">
        <v>4.8239999999999998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228</v>
      </c>
      <c r="AU168" s="260" t="s">
        <v>90</v>
      </c>
      <c r="AV168" s="13" t="s">
        <v>90</v>
      </c>
      <c r="AW168" s="13" t="s">
        <v>33</v>
      </c>
      <c r="AX168" s="13" t="s">
        <v>83</v>
      </c>
      <c r="AY168" s="260" t="s">
        <v>140</v>
      </c>
    </row>
    <row r="169" s="11" customFormat="1" ht="22.8" customHeight="1">
      <c r="A169" s="11"/>
      <c r="B169" s="205"/>
      <c r="C169" s="206"/>
      <c r="D169" s="207" t="s">
        <v>75</v>
      </c>
      <c r="E169" s="247" t="s">
        <v>339</v>
      </c>
      <c r="F169" s="247" t="s">
        <v>340</v>
      </c>
      <c r="G169" s="206"/>
      <c r="H169" s="206"/>
      <c r="I169" s="209"/>
      <c r="J169" s="248">
        <f>BK169</f>
        <v>0</v>
      </c>
      <c r="K169" s="206"/>
      <c r="L169" s="211"/>
      <c r="M169" s="212"/>
      <c r="N169" s="213"/>
      <c r="O169" s="213"/>
      <c r="P169" s="214">
        <f>SUM(P170:P173)</f>
        <v>0</v>
      </c>
      <c r="Q169" s="213"/>
      <c r="R169" s="214">
        <f>SUM(R170:R173)</f>
        <v>0</v>
      </c>
      <c r="S169" s="213"/>
      <c r="T169" s="215">
        <f>SUM(T170:T173)</f>
        <v>0.56730599999999998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6" t="s">
        <v>139</v>
      </c>
      <c r="AT169" s="217" t="s">
        <v>75</v>
      </c>
      <c r="AU169" s="217" t="s">
        <v>83</v>
      </c>
      <c r="AY169" s="216" t="s">
        <v>140</v>
      </c>
      <c r="BK169" s="218">
        <f>SUM(BK170:BK173)</f>
        <v>0</v>
      </c>
    </row>
    <row r="170" s="2" customFormat="1" ht="16.5" customHeight="1">
      <c r="A170" s="37"/>
      <c r="B170" s="38"/>
      <c r="C170" s="219" t="s">
        <v>199</v>
      </c>
      <c r="D170" s="219" t="s">
        <v>141</v>
      </c>
      <c r="E170" s="220" t="s">
        <v>341</v>
      </c>
      <c r="F170" s="221" t="s">
        <v>342</v>
      </c>
      <c r="G170" s="222" t="s">
        <v>223</v>
      </c>
      <c r="H170" s="223">
        <v>0.31517000000000001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41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1.8</v>
      </c>
      <c r="T170" s="230">
        <f>S170*H170</f>
        <v>0.56730599999999998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139</v>
      </c>
      <c r="AT170" s="231" t="s">
        <v>141</v>
      </c>
      <c r="AU170" s="231" t="s">
        <v>90</v>
      </c>
      <c r="AY170" s="16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83</v>
      </c>
      <c r="BK170" s="232">
        <f>ROUND(I170*H170,2)</f>
        <v>0</v>
      </c>
      <c r="BL170" s="16" t="s">
        <v>139</v>
      </c>
      <c r="BM170" s="231" t="s">
        <v>498</v>
      </c>
    </row>
    <row r="171" s="2" customFormat="1">
      <c r="A171" s="37"/>
      <c r="B171" s="38"/>
      <c r="C171" s="39"/>
      <c r="D171" s="233" t="s">
        <v>147</v>
      </c>
      <c r="E171" s="39"/>
      <c r="F171" s="234" t="s">
        <v>344</v>
      </c>
      <c r="G171" s="39"/>
      <c r="H171" s="39"/>
      <c r="I171" s="235"/>
      <c r="J171" s="39"/>
      <c r="K171" s="39"/>
      <c r="L171" s="43"/>
      <c r="M171" s="236"/>
      <c r="N171" s="23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90</v>
      </c>
    </row>
    <row r="172" s="2" customFormat="1">
      <c r="A172" s="37"/>
      <c r="B172" s="38"/>
      <c r="C172" s="39"/>
      <c r="D172" s="233" t="s">
        <v>226</v>
      </c>
      <c r="E172" s="39"/>
      <c r="F172" s="249" t="s">
        <v>345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226</v>
      </c>
      <c r="AU172" s="16" t="s">
        <v>90</v>
      </c>
    </row>
    <row r="173" s="13" customFormat="1">
      <c r="A173" s="13"/>
      <c r="B173" s="250"/>
      <c r="C173" s="251"/>
      <c r="D173" s="233" t="s">
        <v>228</v>
      </c>
      <c r="E173" s="252" t="s">
        <v>1</v>
      </c>
      <c r="F173" s="253" t="s">
        <v>499</v>
      </c>
      <c r="G173" s="251"/>
      <c r="H173" s="254">
        <v>0.31517000000000001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228</v>
      </c>
      <c r="AU173" s="260" t="s">
        <v>90</v>
      </c>
      <c r="AV173" s="13" t="s">
        <v>90</v>
      </c>
      <c r="AW173" s="13" t="s">
        <v>33</v>
      </c>
      <c r="AX173" s="13" t="s">
        <v>83</v>
      </c>
      <c r="AY173" s="260" t="s">
        <v>140</v>
      </c>
    </row>
    <row r="174" s="11" customFormat="1" ht="22.8" customHeight="1">
      <c r="A174" s="11"/>
      <c r="B174" s="205"/>
      <c r="C174" s="206"/>
      <c r="D174" s="207" t="s">
        <v>75</v>
      </c>
      <c r="E174" s="247" t="s">
        <v>290</v>
      </c>
      <c r="F174" s="247" t="s">
        <v>291</v>
      </c>
      <c r="G174" s="206"/>
      <c r="H174" s="206"/>
      <c r="I174" s="209"/>
      <c r="J174" s="248">
        <f>BK174</f>
        <v>0</v>
      </c>
      <c r="K174" s="206"/>
      <c r="L174" s="211"/>
      <c r="M174" s="212"/>
      <c r="N174" s="213"/>
      <c r="O174" s="213"/>
      <c r="P174" s="214">
        <f>SUM(P175:P176)</f>
        <v>0</v>
      </c>
      <c r="Q174" s="213"/>
      <c r="R174" s="214">
        <f>SUM(R175:R176)</f>
        <v>0</v>
      </c>
      <c r="S174" s="213"/>
      <c r="T174" s="215">
        <f>SUM(T175:T176)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6" t="s">
        <v>139</v>
      </c>
      <c r="AT174" s="217" t="s">
        <v>75</v>
      </c>
      <c r="AU174" s="217" t="s">
        <v>83</v>
      </c>
      <c r="AY174" s="216" t="s">
        <v>140</v>
      </c>
      <c r="BK174" s="218">
        <f>SUM(BK175:BK176)</f>
        <v>0</v>
      </c>
    </row>
    <row r="175" s="2" customFormat="1" ht="16.5" customHeight="1">
      <c r="A175" s="37"/>
      <c r="B175" s="38"/>
      <c r="C175" s="219" t="s">
        <v>204</v>
      </c>
      <c r="D175" s="219" t="s">
        <v>141</v>
      </c>
      <c r="E175" s="220" t="s">
        <v>292</v>
      </c>
      <c r="F175" s="221" t="s">
        <v>293</v>
      </c>
      <c r="G175" s="222" t="s">
        <v>254</v>
      </c>
      <c r="H175" s="223">
        <v>38.158839999999998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41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141</v>
      </c>
      <c r="AU175" s="231" t="s">
        <v>90</v>
      </c>
      <c r="AY175" s="16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83</v>
      </c>
      <c r="BK175" s="232">
        <f>ROUND(I175*H175,2)</f>
        <v>0</v>
      </c>
      <c r="BL175" s="16" t="s">
        <v>139</v>
      </c>
      <c r="BM175" s="231" t="s">
        <v>500</v>
      </c>
    </row>
    <row r="176" s="2" customFormat="1">
      <c r="A176" s="37"/>
      <c r="B176" s="38"/>
      <c r="C176" s="39"/>
      <c r="D176" s="233" t="s">
        <v>147</v>
      </c>
      <c r="E176" s="39"/>
      <c r="F176" s="234" t="s">
        <v>295</v>
      </c>
      <c r="G176" s="39"/>
      <c r="H176" s="39"/>
      <c r="I176" s="235"/>
      <c r="J176" s="39"/>
      <c r="K176" s="39"/>
      <c r="L176" s="43"/>
      <c r="M176" s="236"/>
      <c r="N176" s="23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90</v>
      </c>
    </row>
    <row r="177" s="11" customFormat="1" ht="22.8" customHeight="1">
      <c r="A177" s="11"/>
      <c r="B177" s="205"/>
      <c r="C177" s="206"/>
      <c r="D177" s="207" t="s">
        <v>75</v>
      </c>
      <c r="E177" s="247" t="s">
        <v>348</v>
      </c>
      <c r="F177" s="247" t="s">
        <v>349</v>
      </c>
      <c r="G177" s="206"/>
      <c r="H177" s="206"/>
      <c r="I177" s="209"/>
      <c r="J177" s="248">
        <f>BK177</f>
        <v>0</v>
      </c>
      <c r="K177" s="206"/>
      <c r="L177" s="211"/>
      <c r="M177" s="212"/>
      <c r="N177" s="213"/>
      <c r="O177" s="213"/>
      <c r="P177" s="214">
        <f>SUM(P178:P184)</f>
        <v>0</v>
      </c>
      <c r="Q177" s="213"/>
      <c r="R177" s="214">
        <f>SUM(R178:R184)</f>
        <v>0</v>
      </c>
      <c r="S177" s="213"/>
      <c r="T177" s="215">
        <f>SUM(T178:T184)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16" t="s">
        <v>83</v>
      </c>
      <c r="AT177" s="217" t="s">
        <v>75</v>
      </c>
      <c r="AU177" s="217" t="s">
        <v>83</v>
      </c>
      <c r="AY177" s="216" t="s">
        <v>140</v>
      </c>
      <c r="BK177" s="218">
        <f>SUM(BK178:BK184)</f>
        <v>0</v>
      </c>
    </row>
    <row r="178" s="2" customFormat="1" ht="24.15" customHeight="1">
      <c r="A178" s="37"/>
      <c r="B178" s="38"/>
      <c r="C178" s="219" t="s">
        <v>8</v>
      </c>
      <c r="D178" s="219" t="s">
        <v>141</v>
      </c>
      <c r="E178" s="220" t="s">
        <v>350</v>
      </c>
      <c r="F178" s="221" t="s">
        <v>351</v>
      </c>
      <c r="G178" s="222" t="s">
        <v>254</v>
      </c>
      <c r="H178" s="223">
        <v>0.56730999999999998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41</v>
      </c>
      <c r="O178" s="90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139</v>
      </c>
      <c r="AT178" s="231" t="s">
        <v>141</v>
      </c>
      <c r="AU178" s="231" t="s">
        <v>90</v>
      </c>
      <c r="AY178" s="16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83</v>
      </c>
      <c r="BK178" s="232">
        <f>ROUND(I178*H178,2)</f>
        <v>0</v>
      </c>
      <c r="BL178" s="16" t="s">
        <v>139</v>
      </c>
      <c r="BM178" s="231" t="s">
        <v>501</v>
      </c>
    </row>
    <row r="179" s="2" customFormat="1">
      <c r="A179" s="37"/>
      <c r="B179" s="38"/>
      <c r="C179" s="39"/>
      <c r="D179" s="233" t="s">
        <v>147</v>
      </c>
      <c r="E179" s="39"/>
      <c r="F179" s="234" t="s">
        <v>353</v>
      </c>
      <c r="G179" s="39"/>
      <c r="H179" s="39"/>
      <c r="I179" s="235"/>
      <c r="J179" s="39"/>
      <c r="K179" s="39"/>
      <c r="L179" s="43"/>
      <c r="M179" s="236"/>
      <c r="N179" s="23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147</v>
      </c>
      <c r="AU179" s="16" t="s">
        <v>90</v>
      </c>
    </row>
    <row r="180" s="2" customFormat="1" ht="16.5" customHeight="1">
      <c r="A180" s="37"/>
      <c r="B180" s="38"/>
      <c r="C180" s="219" t="s">
        <v>358</v>
      </c>
      <c r="D180" s="219" t="s">
        <v>141</v>
      </c>
      <c r="E180" s="220" t="s">
        <v>354</v>
      </c>
      <c r="F180" s="221" t="s">
        <v>355</v>
      </c>
      <c r="G180" s="222" t="s">
        <v>254</v>
      </c>
      <c r="H180" s="223">
        <v>0.56730999999999998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41</v>
      </c>
      <c r="O180" s="90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139</v>
      </c>
      <c r="AT180" s="231" t="s">
        <v>141</v>
      </c>
      <c r="AU180" s="231" t="s">
        <v>90</v>
      </c>
      <c r="AY180" s="16" t="s">
        <v>140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83</v>
      </c>
      <c r="BK180" s="232">
        <f>ROUND(I180*H180,2)</f>
        <v>0</v>
      </c>
      <c r="BL180" s="16" t="s">
        <v>139</v>
      </c>
      <c r="BM180" s="231" t="s">
        <v>502</v>
      </c>
    </row>
    <row r="181" s="2" customFormat="1">
      <c r="A181" s="37"/>
      <c r="B181" s="38"/>
      <c r="C181" s="39"/>
      <c r="D181" s="233" t="s">
        <v>147</v>
      </c>
      <c r="E181" s="39"/>
      <c r="F181" s="234" t="s">
        <v>357</v>
      </c>
      <c r="G181" s="39"/>
      <c r="H181" s="39"/>
      <c r="I181" s="235"/>
      <c r="J181" s="39"/>
      <c r="K181" s="39"/>
      <c r="L181" s="43"/>
      <c r="M181" s="236"/>
      <c r="N181" s="23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147</v>
      </c>
      <c r="AU181" s="16" t="s">
        <v>90</v>
      </c>
    </row>
    <row r="182" s="2" customFormat="1" ht="16.5" customHeight="1">
      <c r="A182" s="37"/>
      <c r="B182" s="38"/>
      <c r="C182" s="219" t="s">
        <v>437</v>
      </c>
      <c r="D182" s="219" t="s">
        <v>141</v>
      </c>
      <c r="E182" s="220" t="s">
        <v>359</v>
      </c>
      <c r="F182" s="221" t="s">
        <v>360</v>
      </c>
      <c r="G182" s="222" t="s">
        <v>254</v>
      </c>
      <c r="H182" s="223">
        <v>8.5096500000000006</v>
      </c>
      <c r="I182" s="224"/>
      <c r="J182" s="225">
        <f>ROUND(I182*H182,2)</f>
        <v>0</v>
      </c>
      <c r="K182" s="226"/>
      <c r="L182" s="43"/>
      <c r="M182" s="227" t="s">
        <v>1</v>
      </c>
      <c r="N182" s="228" t="s">
        <v>41</v>
      </c>
      <c r="O182" s="90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139</v>
      </c>
      <c r="AT182" s="231" t="s">
        <v>141</v>
      </c>
      <c r="AU182" s="231" t="s">
        <v>90</v>
      </c>
      <c r="AY182" s="16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83</v>
      </c>
      <c r="BK182" s="232">
        <f>ROUND(I182*H182,2)</f>
        <v>0</v>
      </c>
      <c r="BL182" s="16" t="s">
        <v>139</v>
      </c>
      <c r="BM182" s="231" t="s">
        <v>503</v>
      </c>
    </row>
    <row r="183" s="2" customFormat="1">
      <c r="A183" s="37"/>
      <c r="B183" s="38"/>
      <c r="C183" s="39"/>
      <c r="D183" s="233" t="s">
        <v>147</v>
      </c>
      <c r="E183" s="39"/>
      <c r="F183" s="234" t="s">
        <v>362</v>
      </c>
      <c r="G183" s="39"/>
      <c r="H183" s="39"/>
      <c r="I183" s="235"/>
      <c r="J183" s="39"/>
      <c r="K183" s="39"/>
      <c r="L183" s="43"/>
      <c r="M183" s="236"/>
      <c r="N183" s="23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147</v>
      </c>
      <c r="AU183" s="16" t="s">
        <v>90</v>
      </c>
    </row>
    <row r="184" s="13" customFormat="1">
      <c r="A184" s="13"/>
      <c r="B184" s="250"/>
      <c r="C184" s="251"/>
      <c r="D184" s="233" t="s">
        <v>228</v>
      </c>
      <c r="E184" s="252" t="s">
        <v>1</v>
      </c>
      <c r="F184" s="253" t="s">
        <v>504</v>
      </c>
      <c r="G184" s="251"/>
      <c r="H184" s="254">
        <v>8.5096500000000006</v>
      </c>
      <c r="I184" s="255"/>
      <c r="J184" s="251"/>
      <c r="K184" s="251"/>
      <c r="L184" s="256"/>
      <c r="M184" s="272"/>
      <c r="N184" s="273"/>
      <c r="O184" s="273"/>
      <c r="P184" s="273"/>
      <c r="Q184" s="273"/>
      <c r="R184" s="273"/>
      <c r="S184" s="273"/>
      <c r="T184" s="27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228</v>
      </c>
      <c r="AU184" s="260" t="s">
        <v>90</v>
      </c>
      <c r="AV184" s="13" t="s">
        <v>90</v>
      </c>
      <c r="AW184" s="13" t="s">
        <v>33</v>
      </c>
      <c r="AX184" s="13" t="s">
        <v>83</v>
      </c>
      <c r="AY184" s="260" t="s">
        <v>140</v>
      </c>
    </row>
    <row r="185" s="2" customFormat="1" ht="6.96" customHeight="1">
      <c r="A185" s="37"/>
      <c r="B185" s="65"/>
      <c r="C185" s="66"/>
      <c r="D185" s="66"/>
      <c r="E185" s="66"/>
      <c r="F185" s="66"/>
      <c r="G185" s="66"/>
      <c r="H185" s="66"/>
      <c r="I185" s="66"/>
      <c r="J185" s="66"/>
      <c r="K185" s="66"/>
      <c r="L185" s="43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sheet="1" autoFilter="0" formatColumns="0" formatRows="0" objects="1" scenarios="1" spinCount="100000" saltValue="pHkcdKivDylvM1eL+UVSODJbH3UbKhayh4VyY+28yzy2UUaiObbTp57z8OLh40vYn/Wj1JwqY+J1OeoVz4b9XA==" hashValue="wYObj6P5EC5CZxs9QmBUPowMmR0srO6W3jJoHlbZQ8kEY9JZ603GkQaG5xNpxN8elnS6om6wgAoCGlbht1qFkA==" algorithmName="SHA-512" password="CC35"/>
  <autoFilter ref="C125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505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214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ROUND((SUM(BE123:BE166)),  2)</f>
        <v>0</v>
      </c>
      <c r="G35" s="37"/>
      <c r="H35" s="37"/>
      <c r="I35" s="163">
        <v>0.20999999999999999</v>
      </c>
      <c r="J35" s="162">
        <f>ROUND(((SUM(BE123:BE166))*I35),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ROUND((SUM(BF123:BF166)),  2)</f>
        <v>0</v>
      </c>
      <c r="G36" s="37"/>
      <c r="H36" s="37"/>
      <c r="I36" s="163">
        <v>0.14999999999999999</v>
      </c>
      <c r="J36" s="162">
        <f>ROUND(((SUM(BF123:BF166))*I36),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ROUND((SUM(BG123:BG166)),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ROUND((SUM(BH123:BH166)),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ROUND((SUM(BI123:BI166)),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001 - Odstranění nánosů ze dna toku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J125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217</v>
      </c>
      <c r="E101" s="244"/>
      <c r="F101" s="244"/>
      <c r="G101" s="244"/>
      <c r="H101" s="244"/>
      <c r="I101" s="244"/>
      <c r="J101" s="245">
        <f>J164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DVT Třebůvka, Dlouhá Loučka, ř.km 42,800 – 45,750 a LB přítok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505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001 - Odstranění nánosů ze dna toku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20. 3. 2025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>Povodí Moravy, s.p.</v>
      </c>
      <c r="G119" s="39"/>
      <c r="H119" s="39"/>
      <c r="I119" s="31" t="s">
        <v>32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125</v>
      </c>
      <c r="D122" s="196" t="s">
        <v>61</v>
      </c>
      <c r="E122" s="196" t="s">
        <v>57</v>
      </c>
      <c r="F122" s="196" t="s">
        <v>58</v>
      </c>
      <c r="G122" s="196" t="s">
        <v>126</v>
      </c>
      <c r="H122" s="196" t="s">
        <v>127</v>
      </c>
      <c r="I122" s="196" t="s">
        <v>128</v>
      </c>
      <c r="J122" s="197" t="s">
        <v>121</v>
      </c>
      <c r="K122" s="198" t="s">
        <v>129</v>
      </c>
      <c r="L122" s="199"/>
      <c r="M122" s="99" t="s">
        <v>1</v>
      </c>
      <c r="N122" s="100" t="s">
        <v>40</v>
      </c>
      <c r="O122" s="100" t="s">
        <v>130</v>
      </c>
      <c r="P122" s="100" t="s">
        <v>131</v>
      </c>
      <c r="Q122" s="100" t="s">
        <v>132</v>
      </c>
      <c r="R122" s="100" t="s">
        <v>133</v>
      </c>
      <c r="S122" s="100" t="s">
        <v>134</v>
      </c>
      <c r="T122" s="101" t="s">
        <v>135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136</v>
      </c>
      <c r="D123" s="39"/>
      <c r="E123" s="39"/>
      <c r="F123" s="39"/>
      <c r="G123" s="39"/>
      <c r="H123" s="39"/>
      <c r="I123" s="39"/>
      <c r="J123" s="200">
        <f>BK123</f>
        <v>0</v>
      </c>
      <c r="K123" s="39"/>
      <c r="L123" s="43"/>
      <c r="M123" s="102"/>
      <c r="N123" s="201"/>
      <c r="O123" s="103"/>
      <c r="P123" s="202">
        <f>P124</f>
        <v>0</v>
      </c>
      <c r="Q123" s="103"/>
      <c r="R123" s="202">
        <f>R124</f>
        <v>0.027310599999999997</v>
      </c>
      <c r="S123" s="103"/>
      <c r="T123" s="20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85</v>
      </c>
      <c r="BK123" s="204">
        <f>BK124</f>
        <v>0</v>
      </c>
    </row>
    <row r="124" s="11" customFormat="1" ht="25.92" customHeight="1">
      <c r="A124" s="11"/>
      <c r="B124" s="205"/>
      <c r="C124" s="206"/>
      <c r="D124" s="207" t="s">
        <v>75</v>
      </c>
      <c r="E124" s="208" t="s">
        <v>218</v>
      </c>
      <c r="F124" s="208" t="s">
        <v>219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P125+P164</f>
        <v>0</v>
      </c>
      <c r="Q124" s="213"/>
      <c r="R124" s="214">
        <f>R125+R164</f>
        <v>0.027310599999999997</v>
      </c>
      <c r="S124" s="213"/>
      <c r="T124" s="215">
        <f>T125+T164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83</v>
      </c>
      <c r="AT124" s="217" t="s">
        <v>75</v>
      </c>
      <c r="AU124" s="217" t="s">
        <v>76</v>
      </c>
      <c r="AY124" s="216" t="s">
        <v>140</v>
      </c>
      <c r="BK124" s="218">
        <f>BK125+BK164</f>
        <v>0</v>
      </c>
    </row>
    <row r="125" s="11" customFormat="1" ht="22.8" customHeight="1">
      <c r="A125" s="11"/>
      <c r="B125" s="205"/>
      <c r="C125" s="206"/>
      <c r="D125" s="207" t="s">
        <v>75</v>
      </c>
      <c r="E125" s="247" t="s">
        <v>83</v>
      </c>
      <c r="F125" s="247" t="s">
        <v>220</v>
      </c>
      <c r="G125" s="206"/>
      <c r="H125" s="206"/>
      <c r="I125" s="209"/>
      <c r="J125" s="248">
        <f>BK125</f>
        <v>0</v>
      </c>
      <c r="K125" s="206"/>
      <c r="L125" s="211"/>
      <c r="M125" s="212"/>
      <c r="N125" s="213"/>
      <c r="O125" s="213"/>
      <c r="P125" s="214">
        <f>SUM(P126:P163)</f>
        <v>0</v>
      </c>
      <c r="Q125" s="213"/>
      <c r="R125" s="214">
        <f>SUM(R126:R163)</f>
        <v>0.027310599999999997</v>
      </c>
      <c r="S125" s="213"/>
      <c r="T125" s="215">
        <f>SUM(T126:T163)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6" t="s">
        <v>139</v>
      </c>
      <c r="AT125" s="217" t="s">
        <v>75</v>
      </c>
      <c r="AU125" s="217" t="s">
        <v>83</v>
      </c>
      <c r="AY125" s="216" t="s">
        <v>140</v>
      </c>
      <c r="BK125" s="218">
        <f>SUM(BK126:BK163)</f>
        <v>0</v>
      </c>
    </row>
    <row r="126" s="2" customFormat="1" ht="21.75" customHeight="1">
      <c r="A126" s="37"/>
      <c r="B126" s="38"/>
      <c r="C126" s="219" t="s">
        <v>83</v>
      </c>
      <c r="D126" s="219" t="s">
        <v>141</v>
      </c>
      <c r="E126" s="220" t="s">
        <v>221</v>
      </c>
      <c r="F126" s="221" t="s">
        <v>222</v>
      </c>
      <c r="G126" s="222" t="s">
        <v>223</v>
      </c>
      <c r="H126" s="223">
        <v>379.36000000000001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41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139</v>
      </c>
      <c r="AT126" s="231" t="s">
        <v>141</v>
      </c>
      <c r="AU126" s="231" t="s">
        <v>90</v>
      </c>
      <c r="AY126" s="16" t="s">
        <v>140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83</v>
      </c>
      <c r="BK126" s="232">
        <f>ROUND(I126*H126,2)</f>
        <v>0</v>
      </c>
      <c r="BL126" s="16" t="s">
        <v>139</v>
      </c>
      <c r="BM126" s="231" t="s">
        <v>506</v>
      </c>
    </row>
    <row r="127" s="2" customFormat="1">
      <c r="A127" s="37"/>
      <c r="B127" s="38"/>
      <c r="C127" s="39"/>
      <c r="D127" s="233" t="s">
        <v>147</v>
      </c>
      <c r="E127" s="39"/>
      <c r="F127" s="234" t="s">
        <v>225</v>
      </c>
      <c r="G127" s="39"/>
      <c r="H127" s="39"/>
      <c r="I127" s="235"/>
      <c r="J127" s="39"/>
      <c r="K127" s="39"/>
      <c r="L127" s="43"/>
      <c r="M127" s="236"/>
      <c r="N127" s="237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90</v>
      </c>
    </row>
    <row r="128" s="2" customFormat="1">
      <c r="A128" s="37"/>
      <c r="B128" s="38"/>
      <c r="C128" s="39"/>
      <c r="D128" s="233" t="s">
        <v>226</v>
      </c>
      <c r="E128" s="39"/>
      <c r="F128" s="249" t="s">
        <v>227</v>
      </c>
      <c r="G128" s="39"/>
      <c r="H128" s="39"/>
      <c r="I128" s="235"/>
      <c r="J128" s="39"/>
      <c r="K128" s="39"/>
      <c r="L128" s="43"/>
      <c r="M128" s="236"/>
      <c r="N128" s="23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226</v>
      </c>
      <c r="AU128" s="16" t="s">
        <v>90</v>
      </c>
    </row>
    <row r="129" s="13" customFormat="1">
      <c r="A129" s="13"/>
      <c r="B129" s="250"/>
      <c r="C129" s="251"/>
      <c r="D129" s="233" t="s">
        <v>228</v>
      </c>
      <c r="E129" s="252" t="s">
        <v>1</v>
      </c>
      <c r="F129" s="253" t="s">
        <v>507</v>
      </c>
      <c r="G129" s="251"/>
      <c r="H129" s="254">
        <v>169.36000000000001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228</v>
      </c>
      <c r="AU129" s="260" t="s">
        <v>90</v>
      </c>
      <c r="AV129" s="13" t="s">
        <v>90</v>
      </c>
      <c r="AW129" s="13" t="s">
        <v>33</v>
      </c>
      <c r="AX129" s="13" t="s">
        <v>76</v>
      </c>
      <c r="AY129" s="260" t="s">
        <v>140</v>
      </c>
    </row>
    <row r="130" s="13" customFormat="1">
      <c r="A130" s="13"/>
      <c r="B130" s="250"/>
      <c r="C130" s="251"/>
      <c r="D130" s="233" t="s">
        <v>228</v>
      </c>
      <c r="E130" s="252" t="s">
        <v>1</v>
      </c>
      <c r="F130" s="253" t="s">
        <v>508</v>
      </c>
      <c r="G130" s="251"/>
      <c r="H130" s="254">
        <v>210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228</v>
      </c>
      <c r="AU130" s="260" t="s">
        <v>90</v>
      </c>
      <c r="AV130" s="13" t="s">
        <v>90</v>
      </c>
      <c r="AW130" s="13" t="s">
        <v>33</v>
      </c>
      <c r="AX130" s="13" t="s">
        <v>76</v>
      </c>
      <c r="AY130" s="260" t="s">
        <v>140</v>
      </c>
    </row>
    <row r="131" s="14" customFormat="1">
      <c r="A131" s="14"/>
      <c r="B131" s="275"/>
      <c r="C131" s="276"/>
      <c r="D131" s="233" t="s">
        <v>228</v>
      </c>
      <c r="E131" s="277" t="s">
        <v>1</v>
      </c>
      <c r="F131" s="278" t="s">
        <v>406</v>
      </c>
      <c r="G131" s="276"/>
      <c r="H131" s="279">
        <v>379.36000000000001</v>
      </c>
      <c r="I131" s="280"/>
      <c r="J131" s="276"/>
      <c r="K131" s="276"/>
      <c r="L131" s="281"/>
      <c r="M131" s="282"/>
      <c r="N131" s="283"/>
      <c r="O131" s="283"/>
      <c r="P131" s="283"/>
      <c r="Q131" s="283"/>
      <c r="R131" s="283"/>
      <c r="S131" s="283"/>
      <c r="T131" s="28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5" t="s">
        <v>228</v>
      </c>
      <c r="AU131" s="285" t="s">
        <v>90</v>
      </c>
      <c r="AV131" s="14" t="s">
        <v>139</v>
      </c>
      <c r="AW131" s="14" t="s">
        <v>33</v>
      </c>
      <c r="AX131" s="14" t="s">
        <v>83</v>
      </c>
      <c r="AY131" s="285" t="s">
        <v>140</v>
      </c>
    </row>
    <row r="132" s="2" customFormat="1" ht="21.75" customHeight="1">
      <c r="A132" s="37"/>
      <c r="B132" s="38"/>
      <c r="C132" s="219" t="s">
        <v>90</v>
      </c>
      <c r="D132" s="219" t="s">
        <v>141</v>
      </c>
      <c r="E132" s="220" t="s">
        <v>230</v>
      </c>
      <c r="F132" s="221" t="s">
        <v>231</v>
      </c>
      <c r="G132" s="222" t="s">
        <v>223</v>
      </c>
      <c r="H132" s="223">
        <v>182.47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141</v>
      </c>
      <c r="AU132" s="231" t="s">
        <v>90</v>
      </c>
      <c r="AY132" s="16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139</v>
      </c>
      <c r="BM132" s="231" t="s">
        <v>509</v>
      </c>
    </row>
    <row r="133" s="2" customFormat="1">
      <c r="A133" s="37"/>
      <c r="B133" s="38"/>
      <c r="C133" s="39"/>
      <c r="D133" s="233" t="s">
        <v>147</v>
      </c>
      <c r="E133" s="39"/>
      <c r="F133" s="234" t="s">
        <v>233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90</v>
      </c>
    </row>
    <row r="134" s="13" customFormat="1">
      <c r="A134" s="13"/>
      <c r="B134" s="250"/>
      <c r="C134" s="251"/>
      <c r="D134" s="233" t="s">
        <v>228</v>
      </c>
      <c r="E134" s="252" t="s">
        <v>1</v>
      </c>
      <c r="F134" s="253" t="s">
        <v>510</v>
      </c>
      <c r="G134" s="251"/>
      <c r="H134" s="254">
        <v>182.47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228</v>
      </c>
      <c r="AU134" s="260" t="s">
        <v>90</v>
      </c>
      <c r="AV134" s="13" t="s">
        <v>90</v>
      </c>
      <c r="AW134" s="13" t="s">
        <v>33</v>
      </c>
      <c r="AX134" s="13" t="s">
        <v>83</v>
      </c>
      <c r="AY134" s="260" t="s">
        <v>140</v>
      </c>
    </row>
    <row r="135" s="2" customFormat="1" ht="24.15" customHeight="1">
      <c r="A135" s="37"/>
      <c r="B135" s="38"/>
      <c r="C135" s="219" t="s">
        <v>153</v>
      </c>
      <c r="D135" s="219" t="s">
        <v>141</v>
      </c>
      <c r="E135" s="220" t="s">
        <v>236</v>
      </c>
      <c r="F135" s="221" t="s">
        <v>237</v>
      </c>
      <c r="G135" s="222" t="s">
        <v>223</v>
      </c>
      <c r="H135" s="223">
        <v>1094.8199999999999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238</v>
      </c>
      <c r="AT135" s="231" t="s">
        <v>141</v>
      </c>
      <c r="AU135" s="231" t="s">
        <v>90</v>
      </c>
      <c r="AY135" s="16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238</v>
      </c>
      <c r="BM135" s="231" t="s">
        <v>511</v>
      </c>
    </row>
    <row r="136" s="2" customFormat="1">
      <c r="A136" s="37"/>
      <c r="B136" s="38"/>
      <c r="C136" s="39"/>
      <c r="D136" s="233" t="s">
        <v>147</v>
      </c>
      <c r="E136" s="39"/>
      <c r="F136" s="234" t="s">
        <v>240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147</v>
      </c>
      <c r="AU136" s="16" t="s">
        <v>90</v>
      </c>
    </row>
    <row r="137" s="13" customFormat="1">
      <c r="A137" s="13"/>
      <c r="B137" s="250"/>
      <c r="C137" s="251"/>
      <c r="D137" s="233" t="s">
        <v>228</v>
      </c>
      <c r="E137" s="252" t="s">
        <v>1</v>
      </c>
      <c r="F137" s="253" t="s">
        <v>512</v>
      </c>
      <c r="G137" s="251"/>
      <c r="H137" s="254">
        <v>1094.8199999999999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228</v>
      </c>
      <c r="AU137" s="260" t="s">
        <v>90</v>
      </c>
      <c r="AV137" s="13" t="s">
        <v>90</v>
      </c>
      <c r="AW137" s="13" t="s">
        <v>33</v>
      </c>
      <c r="AX137" s="13" t="s">
        <v>83</v>
      </c>
      <c r="AY137" s="260" t="s">
        <v>140</v>
      </c>
    </row>
    <row r="138" s="2" customFormat="1" ht="16.5" customHeight="1">
      <c r="A138" s="37"/>
      <c r="B138" s="38"/>
      <c r="C138" s="219" t="s">
        <v>139</v>
      </c>
      <c r="D138" s="219" t="s">
        <v>141</v>
      </c>
      <c r="E138" s="220" t="s">
        <v>242</v>
      </c>
      <c r="F138" s="221" t="s">
        <v>243</v>
      </c>
      <c r="G138" s="222" t="s">
        <v>223</v>
      </c>
      <c r="H138" s="223">
        <v>252.34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238</v>
      </c>
      <c r="AT138" s="231" t="s">
        <v>141</v>
      </c>
      <c r="AU138" s="231" t="s">
        <v>90</v>
      </c>
      <c r="AY138" s="16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83</v>
      </c>
      <c r="BK138" s="232">
        <f>ROUND(I138*H138,2)</f>
        <v>0</v>
      </c>
      <c r="BL138" s="16" t="s">
        <v>238</v>
      </c>
      <c r="BM138" s="231" t="s">
        <v>513</v>
      </c>
    </row>
    <row r="139" s="2" customFormat="1">
      <c r="A139" s="37"/>
      <c r="B139" s="38"/>
      <c r="C139" s="39"/>
      <c r="D139" s="233" t="s">
        <v>147</v>
      </c>
      <c r="E139" s="39"/>
      <c r="F139" s="234" t="s">
        <v>245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90</v>
      </c>
    </row>
    <row r="140" s="2" customFormat="1">
      <c r="A140" s="37"/>
      <c r="B140" s="38"/>
      <c r="C140" s="39"/>
      <c r="D140" s="233" t="s">
        <v>226</v>
      </c>
      <c r="E140" s="39"/>
      <c r="F140" s="249" t="s">
        <v>246</v>
      </c>
      <c r="G140" s="39"/>
      <c r="H140" s="39"/>
      <c r="I140" s="235"/>
      <c r="J140" s="39"/>
      <c r="K140" s="39"/>
      <c r="L140" s="43"/>
      <c r="M140" s="236"/>
      <c r="N140" s="23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226</v>
      </c>
      <c r="AU140" s="16" t="s">
        <v>90</v>
      </c>
    </row>
    <row r="141" s="13" customFormat="1">
      <c r="A141" s="13"/>
      <c r="B141" s="250"/>
      <c r="C141" s="251"/>
      <c r="D141" s="233" t="s">
        <v>228</v>
      </c>
      <c r="E141" s="252" t="s">
        <v>1</v>
      </c>
      <c r="F141" s="253" t="s">
        <v>514</v>
      </c>
      <c r="G141" s="251"/>
      <c r="H141" s="254">
        <v>252.34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228</v>
      </c>
      <c r="AU141" s="260" t="s">
        <v>90</v>
      </c>
      <c r="AV141" s="13" t="s">
        <v>90</v>
      </c>
      <c r="AW141" s="13" t="s">
        <v>33</v>
      </c>
      <c r="AX141" s="13" t="s">
        <v>83</v>
      </c>
      <c r="AY141" s="260" t="s">
        <v>140</v>
      </c>
    </row>
    <row r="142" s="2" customFormat="1" ht="16.5" customHeight="1">
      <c r="A142" s="37"/>
      <c r="B142" s="38"/>
      <c r="C142" s="219" t="s">
        <v>162</v>
      </c>
      <c r="D142" s="219" t="s">
        <v>141</v>
      </c>
      <c r="E142" s="220" t="s">
        <v>252</v>
      </c>
      <c r="F142" s="221" t="s">
        <v>253</v>
      </c>
      <c r="G142" s="222" t="s">
        <v>254</v>
      </c>
      <c r="H142" s="223">
        <v>328.44600000000003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41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238</v>
      </c>
      <c r="AT142" s="231" t="s">
        <v>141</v>
      </c>
      <c r="AU142" s="231" t="s">
        <v>90</v>
      </c>
      <c r="AY142" s="16" t="s">
        <v>140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83</v>
      </c>
      <c r="BK142" s="232">
        <f>ROUND(I142*H142,2)</f>
        <v>0</v>
      </c>
      <c r="BL142" s="16" t="s">
        <v>238</v>
      </c>
      <c r="BM142" s="231" t="s">
        <v>515</v>
      </c>
    </row>
    <row r="143" s="2" customFormat="1">
      <c r="A143" s="37"/>
      <c r="B143" s="38"/>
      <c r="C143" s="39"/>
      <c r="D143" s="233" t="s">
        <v>147</v>
      </c>
      <c r="E143" s="39"/>
      <c r="F143" s="234" t="s">
        <v>256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90</v>
      </c>
    </row>
    <row r="144" s="13" customFormat="1">
      <c r="A144" s="13"/>
      <c r="B144" s="250"/>
      <c r="C144" s="251"/>
      <c r="D144" s="233" t="s">
        <v>228</v>
      </c>
      <c r="E144" s="252" t="s">
        <v>1</v>
      </c>
      <c r="F144" s="253" t="s">
        <v>516</v>
      </c>
      <c r="G144" s="251"/>
      <c r="H144" s="254">
        <v>328.44600000000003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228</v>
      </c>
      <c r="AU144" s="260" t="s">
        <v>90</v>
      </c>
      <c r="AV144" s="13" t="s">
        <v>90</v>
      </c>
      <c r="AW144" s="13" t="s">
        <v>33</v>
      </c>
      <c r="AX144" s="13" t="s">
        <v>83</v>
      </c>
      <c r="AY144" s="260" t="s">
        <v>140</v>
      </c>
    </row>
    <row r="145" s="2" customFormat="1" ht="16.5" customHeight="1">
      <c r="A145" s="37"/>
      <c r="B145" s="38"/>
      <c r="C145" s="219" t="s">
        <v>166</v>
      </c>
      <c r="D145" s="219" t="s">
        <v>141</v>
      </c>
      <c r="E145" s="220" t="s">
        <v>248</v>
      </c>
      <c r="F145" s="221" t="s">
        <v>249</v>
      </c>
      <c r="G145" s="222" t="s">
        <v>223</v>
      </c>
      <c r="H145" s="223">
        <v>182.47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139</v>
      </c>
      <c r="AT145" s="231" t="s">
        <v>141</v>
      </c>
      <c r="AU145" s="231" t="s">
        <v>90</v>
      </c>
      <c r="AY145" s="16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139</v>
      </c>
      <c r="BM145" s="231" t="s">
        <v>517</v>
      </c>
    </row>
    <row r="146" s="2" customFormat="1">
      <c r="A146" s="37"/>
      <c r="B146" s="38"/>
      <c r="C146" s="39"/>
      <c r="D146" s="233" t="s">
        <v>147</v>
      </c>
      <c r="E146" s="39"/>
      <c r="F146" s="234" t="s">
        <v>251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90</v>
      </c>
    </row>
    <row r="147" s="2" customFormat="1" ht="16.5" customHeight="1">
      <c r="A147" s="37"/>
      <c r="B147" s="38"/>
      <c r="C147" s="219" t="s">
        <v>172</v>
      </c>
      <c r="D147" s="219" t="s">
        <v>141</v>
      </c>
      <c r="E147" s="220" t="s">
        <v>258</v>
      </c>
      <c r="F147" s="221" t="s">
        <v>259</v>
      </c>
      <c r="G147" s="222" t="s">
        <v>223</v>
      </c>
      <c r="H147" s="223">
        <v>196.88999999999999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139</v>
      </c>
      <c r="AT147" s="231" t="s">
        <v>141</v>
      </c>
      <c r="AU147" s="231" t="s">
        <v>90</v>
      </c>
      <c r="AY147" s="16" t="s">
        <v>140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83</v>
      </c>
      <c r="BK147" s="232">
        <f>ROUND(I147*H147,2)</f>
        <v>0</v>
      </c>
      <c r="BL147" s="16" t="s">
        <v>139</v>
      </c>
      <c r="BM147" s="231" t="s">
        <v>518</v>
      </c>
    </row>
    <row r="148" s="2" customFormat="1">
      <c r="A148" s="37"/>
      <c r="B148" s="38"/>
      <c r="C148" s="39"/>
      <c r="D148" s="233" t="s">
        <v>147</v>
      </c>
      <c r="E148" s="39"/>
      <c r="F148" s="234" t="s">
        <v>261</v>
      </c>
      <c r="G148" s="39"/>
      <c r="H148" s="39"/>
      <c r="I148" s="235"/>
      <c r="J148" s="39"/>
      <c r="K148" s="39"/>
      <c r="L148" s="43"/>
      <c r="M148" s="236"/>
      <c r="N148" s="23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90</v>
      </c>
    </row>
    <row r="149" s="2" customFormat="1">
      <c r="A149" s="37"/>
      <c r="B149" s="38"/>
      <c r="C149" s="39"/>
      <c r="D149" s="233" t="s">
        <v>226</v>
      </c>
      <c r="E149" s="39"/>
      <c r="F149" s="249" t="s">
        <v>519</v>
      </c>
      <c r="G149" s="39"/>
      <c r="H149" s="39"/>
      <c r="I149" s="235"/>
      <c r="J149" s="39"/>
      <c r="K149" s="39"/>
      <c r="L149" s="43"/>
      <c r="M149" s="236"/>
      <c r="N149" s="23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226</v>
      </c>
      <c r="AU149" s="16" t="s">
        <v>90</v>
      </c>
    </row>
    <row r="150" s="2" customFormat="1" ht="16.5" customHeight="1">
      <c r="A150" s="37"/>
      <c r="B150" s="38"/>
      <c r="C150" s="219" t="s">
        <v>176</v>
      </c>
      <c r="D150" s="219" t="s">
        <v>141</v>
      </c>
      <c r="E150" s="220" t="s">
        <v>263</v>
      </c>
      <c r="F150" s="221" t="s">
        <v>264</v>
      </c>
      <c r="G150" s="222" t="s">
        <v>265</v>
      </c>
      <c r="H150" s="223">
        <v>485.80000000000001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41</v>
      </c>
      <c r="O150" s="90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141</v>
      </c>
      <c r="AU150" s="231" t="s">
        <v>90</v>
      </c>
      <c r="AY150" s="16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83</v>
      </c>
      <c r="BK150" s="232">
        <f>ROUND(I150*H150,2)</f>
        <v>0</v>
      </c>
      <c r="BL150" s="16" t="s">
        <v>139</v>
      </c>
      <c r="BM150" s="231" t="s">
        <v>520</v>
      </c>
    </row>
    <row r="151" s="2" customFormat="1">
      <c r="A151" s="37"/>
      <c r="B151" s="38"/>
      <c r="C151" s="39"/>
      <c r="D151" s="233" t="s">
        <v>147</v>
      </c>
      <c r="E151" s="39"/>
      <c r="F151" s="234" t="s">
        <v>267</v>
      </c>
      <c r="G151" s="39"/>
      <c r="H151" s="39"/>
      <c r="I151" s="235"/>
      <c r="J151" s="39"/>
      <c r="K151" s="39"/>
      <c r="L151" s="43"/>
      <c r="M151" s="236"/>
      <c r="N151" s="23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147</v>
      </c>
      <c r="AU151" s="16" t="s">
        <v>90</v>
      </c>
    </row>
    <row r="152" s="2" customFormat="1" ht="16.5" customHeight="1">
      <c r="A152" s="37"/>
      <c r="B152" s="38"/>
      <c r="C152" s="261" t="s">
        <v>180</v>
      </c>
      <c r="D152" s="261" t="s">
        <v>268</v>
      </c>
      <c r="E152" s="262" t="s">
        <v>269</v>
      </c>
      <c r="F152" s="263" t="s">
        <v>270</v>
      </c>
      <c r="G152" s="264" t="s">
        <v>271</v>
      </c>
      <c r="H152" s="265">
        <v>9.7159999999999993</v>
      </c>
      <c r="I152" s="266"/>
      <c r="J152" s="267">
        <f>ROUND(I152*H152,2)</f>
        <v>0</v>
      </c>
      <c r="K152" s="268"/>
      <c r="L152" s="269"/>
      <c r="M152" s="270" t="s">
        <v>1</v>
      </c>
      <c r="N152" s="271" t="s">
        <v>41</v>
      </c>
      <c r="O152" s="90"/>
      <c r="P152" s="229">
        <f>O152*H152</f>
        <v>0</v>
      </c>
      <c r="Q152" s="229">
        <v>0.001</v>
      </c>
      <c r="R152" s="229">
        <f>Q152*H152</f>
        <v>0.0097159999999999989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176</v>
      </c>
      <c r="AT152" s="231" t="s">
        <v>268</v>
      </c>
      <c r="AU152" s="231" t="s">
        <v>90</v>
      </c>
      <c r="AY152" s="16" t="s">
        <v>140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83</v>
      </c>
      <c r="BK152" s="232">
        <f>ROUND(I152*H152,2)</f>
        <v>0</v>
      </c>
      <c r="BL152" s="16" t="s">
        <v>139</v>
      </c>
      <c r="BM152" s="231" t="s">
        <v>521</v>
      </c>
    </row>
    <row r="153" s="2" customFormat="1">
      <c r="A153" s="37"/>
      <c r="B153" s="38"/>
      <c r="C153" s="39"/>
      <c r="D153" s="233" t="s">
        <v>147</v>
      </c>
      <c r="E153" s="39"/>
      <c r="F153" s="234" t="s">
        <v>270</v>
      </c>
      <c r="G153" s="39"/>
      <c r="H153" s="39"/>
      <c r="I153" s="235"/>
      <c r="J153" s="39"/>
      <c r="K153" s="39"/>
      <c r="L153" s="43"/>
      <c r="M153" s="236"/>
      <c r="N153" s="23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90</v>
      </c>
    </row>
    <row r="154" s="13" customFormat="1">
      <c r="A154" s="13"/>
      <c r="B154" s="250"/>
      <c r="C154" s="251"/>
      <c r="D154" s="233" t="s">
        <v>228</v>
      </c>
      <c r="E154" s="251"/>
      <c r="F154" s="253" t="s">
        <v>522</v>
      </c>
      <c r="G154" s="251"/>
      <c r="H154" s="254">
        <v>9.7159999999999993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228</v>
      </c>
      <c r="AU154" s="260" t="s">
        <v>90</v>
      </c>
      <c r="AV154" s="13" t="s">
        <v>90</v>
      </c>
      <c r="AW154" s="13" t="s">
        <v>4</v>
      </c>
      <c r="AX154" s="13" t="s">
        <v>83</v>
      </c>
      <c r="AY154" s="260" t="s">
        <v>140</v>
      </c>
    </row>
    <row r="155" s="2" customFormat="1" ht="16.5" customHeight="1">
      <c r="A155" s="37"/>
      <c r="B155" s="38"/>
      <c r="C155" s="219" t="s">
        <v>184</v>
      </c>
      <c r="D155" s="219" t="s">
        <v>141</v>
      </c>
      <c r="E155" s="220" t="s">
        <v>388</v>
      </c>
      <c r="F155" s="221" t="s">
        <v>389</v>
      </c>
      <c r="G155" s="222" t="s">
        <v>265</v>
      </c>
      <c r="H155" s="223">
        <v>879.73000000000002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41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141</v>
      </c>
      <c r="AU155" s="231" t="s">
        <v>90</v>
      </c>
      <c r="AY155" s="16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83</v>
      </c>
      <c r="BK155" s="232">
        <f>ROUND(I155*H155,2)</f>
        <v>0</v>
      </c>
      <c r="BL155" s="16" t="s">
        <v>139</v>
      </c>
      <c r="BM155" s="231" t="s">
        <v>523</v>
      </c>
    </row>
    <row r="156" s="2" customFormat="1">
      <c r="A156" s="37"/>
      <c r="B156" s="38"/>
      <c r="C156" s="39"/>
      <c r="D156" s="233" t="s">
        <v>147</v>
      </c>
      <c r="E156" s="39"/>
      <c r="F156" s="234" t="s">
        <v>391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2" customFormat="1" ht="16.5" customHeight="1">
      <c r="A157" s="37"/>
      <c r="B157" s="38"/>
      <c r="C157" s="261" t="s">
        <v>189</v>
      </c>
      <c r="D157" s="261" t="s">
        <v>268</v>
      </c>
      <c r="E157" s="262" t="s">
        <v>278</v>
      </c>
      <c r="F157" s="263" t="s">
        <v>279</v>
      </c>
      <c r="G157" s="264" t="s">
        <v>271</v>
      </c>
      <c r="H157" s="265">
        <v>17.5946</v>
      </c>
      <c r="I157" s="266"/>
      <c r="J157" s="267">
        <f>ROUND(I157*H157,2)</f>
        <v>0</v>
      </c>
      <c r="K157" s="268"/>
      <c r="L157" s="269"/>
      <c r="M157" s="270" t="s">
        <v>1</v>
      </c>
      <c r="N157" s="271" t="s">
        <v>41</v>
      </c>
      <c r="O157" s="90"/>
      <c r="P157" s="229">
        <f>O157*H157</f>
        <v>0</v>
      </c>
      <c r="Q157" s="229">
        <v>0.001</v>
      </c>
      <c r="R157" s="229">
        <f>Q157*H157</f>
        <v>0.017594599999999998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176</v>
      </c>
      <c r="AT157" s="231" t="s">
        <v>268</v>
      </c>
      <c r="AU157" s="231" t="s">
        <v>90</v>
      </c>
      <c r="AY157" s="16" t="s">
        <v>140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83</v>
      </c>
      <c r="BK157" s="232">
        <f>ROUND(I157*H157,2)</f>
        <v>0</v>
      </c>
      <c r="BL157" s="16" t="s">
        <v>139</v>
      </c>
      <c r="BM157" s="231" t="s">
        <v>524</v>
      </c>
    </row>
    <row r="158" s="2" customFormat="1">
      <c r="A158" s="37"/>
      <c r="B158" s="38"/>
      <c r="C158" s="39"/>
      <c r="D158" s="233" t="s">
        <v>147</v>
      </c>
      <c r="E158" s="39"/>
      <c r="F158" s="234" t="s">
        <v>279</v>
      </c>
      <c r="G158" s="39"/>
      <c r="H158" s="39"/>
      <c r="I158" s="235"/>
      <c r="J158" s="39"/>
      <c r="K158" s="39"/>
      <c r="L158" s="43"/>
      <c r="M158" s="236"/>
      <c r="N158" s="23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147</v>
      </c>
      <c r="AU158" s="16" t="s">
        <v>90</v>
      </c>
    </row>
    <row r="159" s="13" customFormat="1">
      <c r="A159" s="13"/>
      <c r="B159" s="250"/>
      <c r="C159" s="251"/>
      <c r="D159" s="233" t="s">
        <v>228</v>
      </c>
      <c r="E159" s="251"/>
      <c r="F159" s="253" t="s">
        <v>525</v>
      </c>
      <c r="G159" s="251"/>
      <c r="H159" s="254">
        <v>17.5946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228</v>
      </c>
      <c r="AU159" s="260" t="s">
        <v>90</v>
      </c>
      <c r="AV159" s="13" t="s">
        <v>90</v>
      </c>
      <c r="AW159" s="13" t="s">
        <v>4</v>
      </c>
      <c r="AX159" s="13" t="s">
        <v>83</v>
      </c>
      <c r="AY159" s="260" t="s">
        <v>140</v>
      </c>
    </row>
    <row r="160" s="2" customFormat="1" ht="16.5" customHeight="1">
      <c r="A160" s="37"/>
      <c r="B160" s="38"/>
      <c r="C160" s="219" t="s">
        <v>194</v>
      </c>
      <c r="D160" s="219" t="s">
        <v>141</v>
      </c>
      <c r="E160" s="220" t="s">
        <v>282</v>
      </c>
      <c r="F160" s="221" t="s">
        <v>283</v>
      </c>
      <c r="G160" s="222" t="s">
        <v>265</v>
      </c>
      <c r="H160" s="223">
        <v>485.80000000000001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141</v>
      </c>
      <c r="AU160" s="231" t="s">
        <v>90</v>
      </c>
      <c r="AY160" s="16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83</v>
      </c>
      <c r="BK160" s="232">
        <f>ROUND(I160*H160,2)</f>
        <v>0</v>
      </c>
      <c r="BL160" s="16" t="s">
        <v>139</v>
      </c>
      <c r="BM160" s="231" t="s">
        <v>526</v>
      </c>
    </row>
    <row r="161" s="2" customFormat="1">
      <c r="A161" s="37"/>
      <c r="B161" s="38"/>
      <c r="C161" s="39"/>
      <c r="D161" s="233" t="s">
        <v>147</v>
      </c>
      <c r="E161" s="39"/>
      <c r="F161" s="234" t="s">
        <v>285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90</v>
      </c>
    </row>
    <row r="162" s="2" customFormat="1" ht="16.5" customHeight="1">
      <c r="A162" s="37"/>
      <c r="B162" s="38"/>
      <c r="C162" s="219" t="s">
        <v>199</v>
      </c>
      <c r="D162" s="219" t="s">
        <v>141</v>
      </c>
      <c r="E162" s="220" t="s">
        <v>286</v>
      </c>
      <c r="F162" s="221" t="s">
        <v>287</v>
      </c>
      <c r="G162" s="222" t="s">
        <v>265</v>
      </c>
      <c r="H162" s="223">
        <v>879.73000000000002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41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141</v>
      </c>
      <c r="AU162" s="231" t="s">
        <v>90</v>
      </c>
      <c r="AY162" s="16" t="s">
        <v>140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83</v>
      </c>
      <c r="BK162" s="232">
        <f>ROUND(I162*H162,2)</f>
        <v>0</v>
      </c>
      <c r="BL162" s="16" t="s">
        <v>139</v>
      </c>
      <c r="BM162" s="231" t="s">
        <v>527</v>
      </c>
    </row>
    <row r="163" s="2" customFormat="1">
      <c r="A163" s="37"/>
      <c r="B163" s="38"/>
      <c r="C163" s="39"/>
      <c r="D163" s="233" t="s">
        <v>147</v>
      </c>
      <c r="E163" s="39"/>
      <c r="F163" s="234" t="s">
        <v>289</v>
      </c>
      <c r="G163" s="39"/>
      <c r="H163" s="39"/>
      <c r="I163" s="235"/>
      <c r="J163" s="39"/>
      <c r="K163" s="39"/>
      <c r="L163" s="43"/>
      <c r="M163" s="236"/>
      <c r="N163" s="23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90</v>
      </c>
    </row>
    <row r="164" s="11" customFormat="1" ht="22.8" customHeight="1">
      <c r="A164" s="11"/>
      <c r="B164" s="205"/>
      <c r="C164" s="206"/>
      <c r="D164" s="207" t="s">
        <v>75</v>
      </c>
      <c r="E164" s="247" t="s">
        <v>290</v>
      </c>
      <c r="F164" s="247" t="s">
        <v>291</v>
      </c>
      <c r="G164" s="206"/>
      <c r="H164" s="206"/>
      <c r="I164" s="209"/>
      <c r="J164" s="248">
        <f>BK164</f>
        <v>0</v>
      </c>
      <c r="K164" s="206"/>
      <c r="L164" s="211"/>
      <c r="M164" s="212"/>
      <c r="N164" s="213"/>
      <c r="O164" s="213"/>
      <c r="P164" s="214">
        <f>SUM(P165:P166)</f>
        <v>0</v>
      </c>
      <c r="Q164" s="213"/>
      <c r="R164" s="214">
        <f>SUM(R165:R166)</f>
        <v>0</v>
      </c>
      <c r="S164" s="213"/>
      <c r="T164" s="215">
        <f>SUM(T165:T166)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6" t="s">
        <v>139</v>
      </c>
      <c r="AT164" s="217" t="s">
        <v>75</v>
      </c>
      <c r="AU164" s="217" t="s">
        <v>83</v>
      </c>
      <c r="AY164" s="216" t="s">
        <v>140</v>
      </c>
      <c r="BK164" s="218">
        <f>SUM(BK165:BK166)</f>
        <v>0</v>
      </c>
    </row>
    <row r="165" s="2" customFormat="1" ht="16.5" customHeight="1">
      <c r="A165" s="37"/>
      <c r="B165" s="38"/>
      <c r="C165" s="219" t="s">
        <v>204</v>
      </c>
      <c r="D165" s="219" t="s">
        <v>141</v>
      </c>
      <c r="E165" s="220" t="s">
        <v>292</v>
      </c>
      <c r="F165" s="221" t="s">
        <v>293</v>
      </c>
      <c r="G165" s="222" t="s">
        <v>254</v>
      </c>
      <c r="H165" s="223">
        <v>0.027310000000000001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141</v>
      </c>
      <c r="AU165" s="231" t="s">
        <v>90</v>
      </c>
      <c r="AY165" s="16" t="s">
        <v>140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83</v>
      </c>
      <c r="BK165" s="232">
        <f>ROUND(I165*H165,2)</f>
        <v>0</v>
      </c>
      <c r="BL165" s="16" t="s">
        <v>139</v>
      </c>
      <c r="BM165" s="231" t="s">
        <v>528</v>
      </c>
    </row>
    <row r="166" s="2" customFormat="1">
      <c r="A166" s="37"/>
      <c r="B166" s="38"/>
      <c r="C166" s="39"/>
      <c r="D166" s="233" t="s">
        <v>147</v>
      </c>
      <c r="E166" s="39"/>
      <c r="F166" s="234" t="s">
        <v>295</v>
      </c>
      <c r="G166" s="39"/>
      <c r="H166" s="39"/>
      <c r="I166" s="235"/>
      <c r="J166" s="39"/>
      <c r="K166" s="39"/>
      <c r="L166" s="43"/>
      <c r="M166" s="238"/>
      <c r="N166" s="239"/>
      <c r="O166" s="240"/>
      <c r="P166" s="240"/>
      <c r="Q166" s="240"/>
      <c r="R166" s="240"/>
      <c r="S166" s="240"/>
      <c r="T166" s="24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147</v>
      </c>
      <c r="AU166" s="16" t="s">
        <v>90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MXu+jel9rgwkg0Ge5CiuOWBCY409iyJ/Mi8Zh7XNnLxP7LmGya9nSjQlpi8rQmJ/J9JAQFVBlFwBqP17YPpzEg==" hashValue="TilV1rXDH419ZljlvZeQbuWSgR8XUTCc4f4Col6OmxkBu+uLMkXyu++V51oztLtubsefVn47XdP9QmSw8V/crA==" algorithmName="SHA-512" password="CC35"/>
  <autoFilter ref="C122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114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DVT Třebůvka, Dlouhá Loučka, ř.km 42,800 – 45,750 a LB přítok</v>
      </c>
      <c r="F7" s="149"/>
      <c r="G7" s="149"/>
      <c r="H7" s="149"/>
      <c r="L7" s="19"/>
    </row>
    <row r="8" s="1" customFormat="1" ht="12" customHeight="1">
      <c r="B8" s="19"/>
      <c r="D8" s="149" t="s">
        <v>115</v>
      </c>
      <c r="L8" s="19"/>
    </row>
    <row r="9" s="2" customFormat="1" ht="16.5" customHeight="1">
      <c r="A9" s="37"/>
      <c r="B9" s="43"/>
      <c r="C9" s="37"/>
      <c r="D9" s="37"/>
      <c r="E9" s="150" t="s">
        <v>505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296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20. 3. 2025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>70890013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Povodí Moravy, s.p.</v>
      </c>
      <c r="F17" s="37"/>
      <c r="G17" s="37"/>
      <c r="H17" s="37"/>
      <c r="I17" s="149" t="s">
        <v>28</v>
      </c>
      <c r="J17" s="140" t="str">
        <f>IF('Rekapitulace stavby'!AN11="","",'Rekapitulace stavby'!AN11)</f>
        <v>CZ70890013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ROUND((SUM(BE126:BE185)),  2)</f>
        <v>0</v>
      </c>
      <c r="G35" s="37"/>
      <c r="H35" s="37"/>
      <c r="I35" s="163">
        <v>0.20999999999999999</v>
      </c>
      <c r="J35" s="162">
        <f>ROUND(((SUM(BE126:BE185))*I35),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ROUND((SUM(BF126:BF185)),  2)</f>
        <v>0</v>
      </c>
      <c r="G36" s="37"/>
      <c r="H36" s="37"/>
      <c r="I36" s="163">
        <v>0.14999999999999999</v>
      </c>
      <c r="J36" s="162">
        <f>ROUND(((SUM(BF126:BF185))*I36),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ROUND((SUM(BG126:BG185)),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ROUND((SUM(BH126:BH185)),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ROUND((SUM(BI126:BI185)),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DVT Třebůvka, Dlouhá Loučka, ř.km 42,800 – 45,750 a LB přítok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505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002 - Oprava opevnění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20. 3. 2025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Povodí Moravy, s.p.</v>
      </c>
      <c r="G93" s="39"/>
      <c r="H93" s="39"/>
      <c r="I93" s="31" t="s">
        <v>32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120</v>
      </c>
      <c r="D96" s="184"/>
      <c r="E96" s="184"/>
      <c r="F96" s="184"/>
      <c r="G96" s="184"/>
      <c r="H96" s="184"/>
      <c r="I96" s="184"/>
      <c r="J96" s="185" t="s">
        <v>121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122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85</v>
      </c>
    </row>
    <row r="99" s="9" customFormat="1" ht="24.96" customHeight="1">
      <c r="A99" s="9"/>
      <c r="B99" s="187"/>
      <c r="C99" s="188"/>
      <c r="D99" s="189" t="s">
        <v>215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132"/>
      <c r="D100" s="243" t="s">
        <v>216</v>
      </c>
      <c r="E100" s="244"/>
      <c r="F100" s="244"/>
      <c r="G100" s="244"/>
      <c r="H100" s="244"/>
      <c r="I100" s="244"/>
      <c r="J100" s="245">
        <f>J128</f>
        <v>0</v>
      </c>
      <c r="K100" s="132"/>
      <c r="L100" s="24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2"/>
      <c r="C101" s="132"/>
      <c r="D101" s="243" t="s">
        <v>297</v>
      </c>
      <c r="E101" s="244"/>
      <c r="F101" s="244"/>
      <c r="G101" s="244"/>
      <c r="H101" s="244"/>
      <c r="I101" s="244"/>
      <c r="J101" s="245">
        <f>J154</f>
        <v>0</v>
      </c>
      <c r="K101" s="132"/>
      <c r="L101" s="24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2"/>
      <c r="C102" s="132"/>
      <c r="D102" s="243" t="s">
        <v>298</v>
      </c>
      <c r="E102" s="244"/>
      <c r="F102" s="244"/>
      <c r="G102" s="244"/>
      <c r="H102" s="244"/>
      <c r="I102" s="244"/>
      <c r="J102" s="245">
        <f>J170</f>
        <v>0</v>
      </c>
      <c r="K102" s="132"/>
      <c r="L102" s="24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2"/>
      <c r="C103" s="132"/>
      <c r="D103" s="243" t="s">
        <v>217</v>
      </c>
      <c r="E103" s="244"/>
      <c r="F103" s="244"/>
      <c r="G103" s="244"/>
      <c r="H103" s="244"/>
      <c r="I103" s="244"/>
      <c r="J103" s="245">
        <f>J175</f>
        <v>0</v>
      </c>
      <c r="K103" s="132"/>
      <c r="L103" s="24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2"/>
      <c r="C104" s="132"/>
      <c r="D104" s="243" t="s">
        <v>299</v>
      </c>
      <c r="E104" s="244"/>
      <c r="F104" s="244"/>
      <c r="G104" s="244"/>
      <c r="H104" s="244"/>
      <c r="I104" s="244"/>
      <c r="J104" s="245">
        <f>J178</f>
        <v>0</v>
      </c>
      <c r="K104" s="132"/>
      <c r="L104" s="24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DVT Třebůvka, Dlouhá Loučka, ř.km 42,800 – 45,750 a LB přítok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115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505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002 - Oprava opevnění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20. 3. 2025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>Povodí Moravy, s.p.</v>
      </c>
      <c r="G122" s="39"/>
      <c r="H122" s="39"/>
      <c r="I122" s="31" t="s">
        <v>32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IF(E20="","",E20)</f>
        <v>Vyplň údaj</v>
      </c>
      <c r="G123" s="39"/>
      <c r="H123" s="39"/>
      <c r="I123" s="31" t="s">
        <v>34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3"/>
      <c r="B125" s="194"/>
      <c r="C125" s="195" t="s">
        <v>125</v>
      </c>
      <c r="D125" s="196" t="s">
        <v>61</v>
      </c>
      <c r="E125" s="196" t="s">
        <v>57</v>
      </c>
      <c r="F125" s="196" t="s">
        <v>58</v>
      </c>
      <c r="G125" s="196" t="s">
        <v>126</v>
      </c>
      <c r="H125" s="196" t="s">
        <v>127</v>
      </c>
      <c r="I125" s="196" t="s">
        <v>128</v>
      </c>
      <c r="J125" s="197" t="s">
        <v>121</v>
      </c>
      <c r="K125" s="198" t="s">
        <v>129</v>
      </c>
      <c r="L125" s="199"/>
      <c r="M125" s="99" t="s">
        <v>1</v>
      </c>
      <c r="N125" s="100" t="s">
        <v>40</v>
      </c>
      <c r="O125" s="100" t="s">
        <v>130</v>
      </c>
      <c r="P125" s="100" t="s">
        <v>131</v>
      </c>
      <c r="Q125" s="100" t="s">
        <v>132</v>
      </c>
      <c r="R125" s="100" t="s">
        <v>133</v>
      </c>
      <c r="S125" s="100" t="s">
        <v>134</v>
      </c>
      <c r="T125" s="101" t="s">
        <v>135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7"/>
      <c r="B126" s="38"/>
      <c r="C126" s="106" t="s">
        <v>136</v>
      </c>
      <c r="D126" s="39"/>
      <c r="E126" s="39"/>
      <c r="F126" s="39"/>
      <c r="G126" s="39"/>
      <c r="H126" s="39"/>
      <c r="I126" s="39"/>
      <c r="J126" s="200">
        <f>BK126</f>
        <v>0</v>
      </c>
      <c r="K126" s="39"/>
      <c r="L126" s="43"/>
      <c r="M126" s="102"/>
      <c r="N126" s="201"/>
      <c r="O126" s="103"/>
      <c r="P126" s="202">
        <f>P127</f>
        <v>0</v>
      </c>
      <c r="Q126" s="103"/>
      <c r="R126" s="202">
        <f>R127</f>
        <v>162.88697567999998</v>
      </c>
      <c r="S126" s="103"/>
      <c r="T126" s="203">
        <f>T127</f>
        <v>2.4216120000000001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85</v>
      </c>
      <c r="BK126" s="204">
        <f>BK127</f>
        <v>0</v>
      </c>
    </row>
    <row r="127" s="11" customFormat="1" ht="25.92" customHeight="1">
      <c r="A127" s="11"/>
      <c r="B127" s="205"/>
      <c r="C127" s="206"/>
      <c r="D127" s="207" t="s">
        <v>75</v>
      </c>
      <c r="E127" s="208" t="s">
        <v>218</v>
      </c>
      <c r="F127" s="208" t="s">
        <v>219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P128+P154+P170+P175+P178</f>
        <v>0</v>
      </c>
      <c r="Q127" s="213"/>
      <c r="R127" s="214">
        <f>R128+R154+R170+R175+R178</f>
        <v>162.88697567999998</v>
      </c>
      <c r="S127" s="213"/>
      <c r="T127" s="215">
        <f>T128+T154+T170+T175+T178</f>
        <v>2.4216120000000001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83</v>
      </c>
      <c r="AT127" s="217" t="s">
        <v>75</v>
      </c>
      <c r="AU127" s="217" t="s">
        <v>76</v>
      </c>
      <c r="AY127" s="216" t="s">
        <v>140</v>
      </c>
      <c r="BK127" s="218">
        <f>BK128+BK154+BK170+BK175+BK178</f>
        <v>0</v>
      </c>
    </row>
    <row r="128" s="11" customFormat="1" ht="22.8" customHeight="1">
      <c r="A128" s="11"/>
      <c r="B128" s="205"/>
      <c r="C128" s="206"/>
      <c r="D128" s="207" t="s">
        <v>75</v>
      </c>
      <c r="E128" s="247" t="s">
        <v>83</v>
      </c>
      <c r="F128" s="247" t="s">
        <v>220</v>
      </c>
      <c r="G128" s="206"/>
      <c r="H128" s="206"/>
      <c r="I128" s="209"/>
      <c r="J128" s="248">
        <f>BK128</f>
        <v>0</v>
      </c>
      <c r="K128" s="206"/>
      <c r="L128" s="211"/>
      <c r="M128" s="212"/>
      <c r="N128" s="213"/>
      <c r="O128" s="213"/>
      <c r="P128" s="214">
        <f>SUM(P129:P153)</f>
        <v>0</v>
      </c>
      <c r="Q128" s="213"/>
      <c r="R128" s="214">
        <f>SUM(R129:R153)</f>
        <v>0</v>
      </c>
      <c r="S128" s="213"/>
      <c r="T128" s="215">
        <f>SUM(T129:T153)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139</v>
      </c>
      <c r="AT128" s="217" t="s">
        <v>75</v>
      </c>
      <c r="AU128" s="217" t="s">
        <v>83</v>
      </c>
      <c r="AY128" s="216" t="s">
        <v>140</v>
      </c>
      <c r="BK128" s="218">
        <f>SUM(BK129:BK153)</f>
        <v>0</v>
      </c>
    </row>
    <row r="129" s="2" customFormat="1" ht="16.5" customHeight="1">
      <c r="A129" s="37"/>
      <c r="B129" s="38"/>
      <c r="C129" s="219" t="s">
        <v>83</v>
      </c>
      <c r="D129" s="219" t="s">
        <v>141</v>
      </c>
      <c r="E129" s="220" t="s">
        <v>529</v>
      </c>
      <c r="F129" s="221" t="s">
        <v>530</v>
      </c>
      <c r="G129" s="222" t="s">
        <v>223</v>
      </c>
      <c r="H129" s="223">
        <v>60.060000000000002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139</v>
      </c>
      <c r="AT129" s="231" t="s">
        <v>141</v>
      </c>
      <c r="AU129" s="231" t="s">
        <v>90</v>
      </c>
      <c r="AY129" s="16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83</v>
      </c>
      <c r="BK129" s="232">
        <f>ROUND(I129*H129,2)</f>
        <v>0</v>
      </c>
      <c r="BL129" s="16" t="s">
        <v>139</v>
      </c>
      <c r="BM129" s="231" t="s">
        <v>531</v>
      </c>
    </row>
    <row r="130" s="2" customFormat="1">
      <c r="A130" s="37"/>
      <c r="B130" s="38"/>
      <c r="C130" s="39"/>
      <c r="D130" s="233" t="s">
        <v>147</v>
      </c>
      <c r="E130" s="39"/>
      <c r="F130" s="234" t="s">
        <v>532</v>
      </c>
      <c r="G130" s="39"/>
      <c r="H130" s="39"/>
      <c r="I130" s="235"/>
      <c r="J130" s="39"/>
      <c r="K130" s="39"/>
      <c r="L130" s="43"/>
      <c r="M130" s="236"/>
      <c r="N130" s="23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147</v>
      </c>
      <c r="AU130" s="16" t="s">
        <v>90</v>
      </c>
    </row>
    <row r="131" s="13" customFormat="1">
      <c r="A131" s="13"/>
      <c r="B131" s="250"/>
      <c r="C131" s="251"/>
      <c r="D131" s="233" t="s">
        <v>228</v>
      </c>
      <c r="E131" s="252" t="s">
        <v>1</v>
      </c>
      <c r="F131" s="253" t="s">
        <v>533</v>
      </c>
      <c r="G131" s="251"/>
      <c r="H131" s="254">
        <v>60.060000000000002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228</v>
      </c>
      <c r="AU131" s="260" t="s">
        <v>90</v>
      </c>
      <c r="AV131" s="13" t="s">
        <v>90</v>
      </c>
      <c r="AW131" s="13" t="s">
        <v>33</v>
      </c>
      <c r="AX131" s="13" t="s">
        <v>83</v>
      </c>
      <c r="AY131" s="260" t="s">
        <v>140</v>
      </c>
    </row>
    <row r="132" s="2" customFormat="1" ht="16.5" customHeight="1">
      <c r="A132" s="37"/>
      <c r="B132" s="38"/>
      <c r="C132" s="219" t="s">
        <v>90</v>
      </c>
      <c r="D132" s="219" t="s">
        <v>141</v>
      </c>
      <c r="E132" s="220" t="s">
        <v>305</v>
      </c>
      <c r="F132" s="221" t="s">
        <v>306</v>
      </c>
      <c r="G132" s="222" t="s">
        <v>223</v>
      </c>
      <c r="H132" s="223">
        <v>30.030000000000001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139</v>
      </c>
      <c r="AT132" s="231" t="s">
        <v>141</v>
      </c>
      <c r="AU132" s="231" t="s">
        <v>90</v>
      </c>
      <c r="AY132" s="16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83</v>
      </c>
      <c r="BK132" s="232">
        <f>ROUND(I132*H132,2)</f>
        <v>0</v>
      </c>
      <c r="BL132" s="16" t="s">
        <v>139</v>
      </c>
      <c r="BM132" s="231" t="s">
        <v>534</v>
      </c>
    </row>
    <row r="133" s="2" customFormat="1">
      <c r="A133" s="37"/>
      <c r="B133" s="38"/>
      <c r="C133" s="39"/>
      <c r="D133" s="233" t="s">
        <v>147</v>
      </c>
      <c r="E133" s="39"/>
      <c r="F133" s="234" t="s">
        <v>308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90</v>
      </c>
    </row>
    <row r="134" s="13" customFormat="1">
      <c r="A134" s="13"/>
      <c r="B134" s="250"/>
      <c r="C134" s="251"/>
      <c r="D134" s="233" t="s">
        <v>228</v>
      </c>
      <c r="E134" s="252" t="s">
        <v>1</v>
      </c>
      <c r="F134" s="253" t="s">
        <v>535</v>
      </c>
      <c r="G134" s="251"/>
      <c r="H134" s="254">
        <v>30.030000000000001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228</v>
      </c>
      <c r="AU134" s="260" t="s">
        <v>90</v>
      </c>
      <c r="AV134" s="13" t="s">
        <v>90</v>
      </c>
      <c r="AW134" s="13" t="s">
        <v>33</v>
      </c>
      <c r="AX134" s="13" t="s">
        <v>83</v>
      </c>
      <c r="AY134" s="260" t="s">
        <v>140</v>
      </c>
    </row>
    <row r="135" s="2" customFormat="1" ht="21.75" customHeight="1">
      <c r="A135" s="37"/>
      <c r="B135" s="38"/>
      <c r="C135" s="219" t="s">
        <v>153</v>
      </c>
      <c r="D135" s="219" t="s">
        <v>141</v>
      </c>
      <c r="E135" s="220" t="s">
        <v>230</v>
      </c>
      <c r="F135" s="221" t="s">
        <v>231</v>
      </c>
      <c r="G135" s="222" t="s">
        <v>223</v>
      </c>
      <c r="H135" s="223">
        <v>52.052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141</v>
      </c>
      <c r="AU135" s="231" t="s">
        <v>90</v>
      </c>
      <c r="AY135" s="16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83</v>
      </c>
      <c r="BK135" s="232">
        <f>ROUND(I135*H135,2)</f>
        <v>0</v>
      </c>
      <c r="BL135" s="16" t="s">
        <v>139</v>
      </c>
      <c r="BM135" s="231" t="s">
        <v>536</v>
      </c>
    </row>
    <row r="136" s="2" customFormat="1">
      <c r="A136" s="37"/>
      <c r="B136" s="38"/>
      <c r="C136" s="39"/>
      <c r="D136" s="233" t="s">
        <v>147</v>
      </c>
      <c r="E136" s="39"/>
      <c r="F136" s="234" t="s">
        <v>233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147</v>
      </c>
      <c r="AU136" s="16" t="s">
        <v>90</v>
      </c>
    </row>
    <row r="137" s="13" customFormat="1">
      <c r="A137" s="13"/>
      <c r="B137" s="250"/>
      <c r="C137" s="251"/>
      <c r="D137" s="233" t="s">
        <v>228</v>
      </c>
      <c r="E137" s="252" t="s">
        <v>1</v>
      </c>
      <c r="F137" s="253" t="s">
        <v>537</v>
      </c>
      <c r="G137" s="251"/>
      <c r="H137" s="254">
        <v>52.052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228</v>
      </c>
      <c r="AU137" s="260" t="s">
        <v>90</v>
      </c>
      <c r="AV137" s="13" t="s">
        <v>90</v>
      </c>
      <c r="AW137" s="13" t="s">
        <v>33</v>
      </c>
      <c r="AX137" s="13" t="s">
        <v>83</v>
      </c>
      <c r="AY137" s="260" t="s">
        <v>140</v>
      </c>
    </row>
    <row r="138" s="2" customFormat="1" ht="24.15" customHeight="1">
      <c r="A138" s="37"/>
      <c r="B138" s="38"/>
      <c r="C138" s="219" t="s">
        <v>139</v>
      </c>
      <c r="D138" s="219" t="s">
        <v>141</v>
      </c>
      <c r="E138" s="220" t="s">
        <v>236</v>
      </c>
      <c r="F138" s="221" t="s">
        <v>237</v>
      </c>
      <c r="G138" s="222" t="s">
        <v>223</v>
      </c>
      <c r="H138" s="223">
        <v>312.31200000000001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238</v>
      </c>
      <c r="AT138" s="231" t="s">
        <v>141</v>
      </c>
      <c r="AU138" s="231" t="s">
        <v>90</v>
      </c>
      <c r="AY138" s="16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83</v>
      </c>
      <c r="BK138" s="232">
        <f>ROUND(I138*H138,2)</f>
        <v>0</v>
      </c>
      <c r="BL138" s="16" t="s">
        <v>238</v>
      </c>
      <c r="BM138" s="231" t="s">
        <v>538</v>
      </c>
    </row>
    <row r="139" s="2" customFormat="1">
      <c r="A139" s="37"/>
      <c r="B139" s="38"/>
      <c r="C139" s="39"/>
      <c r="D139" s="233" t="s">
        <v>147</v>
      </c>
      <c r="E139" s="39"/>
      <c r="F139" s="234" t="s">
        <v>240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90</v>
      </c>
    </row>
    <row r="140" s="13" customFormat="1">
      <c r="A140" s="13"/>
      <c r="B140" s="250"/>
      <c r="C140" s="251"/>
      <c r="D140" s="233" t="s">
        <v>228</v>
      </c>
      <c r="E140" s="252" t="s">
        <v>1</v>
      </c>
      <c r="F140" s="253" t="s">
        <v>539</v>
      </c>
      <c r="G140" s="251"/>
      <c r="H140" s="254">
        <v>312.31200000000001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228</v>
      </c>
      <c r="AU140" s="260" t="s">
        <v>90</v>
      </c>
      <c r="AV140" s="13" t="s">
        <v>90</v>
      </c>
      <c r="AW140" s="13" t="s">
        <v>33</v>
      </c>
      <c r="AX140" s="13" t="s">
        <v>83</v>
      </c>
      <c r="AY140" s="260" t="s">
        <v>140</v>
      </c>
    </row>
    <row r="141" s="2" customFormat="1" ht="16.5" customHeight="1">
      <c r="A141" s="37"/>
      <c r="B141" s="38"/>
      <c r="C141" s="219" t="s">
        <v>162</v>
      </c>
      <c r="D141" s="219" t="s">
        <v>141</v>
      </c>
      <c r="E141" s="220" t="s">
        <v>447</v>
      </c>
      <c r="F141" s="221" t="s">
        <v>448</v>
      </c>
      <c r="G141" s="222" t="s">
        <v>223</v>
      </c>
      <c r="H141" s="223">
        <v>30.030000000000001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141</v>
      </c>
      <c r="AU141" s="231" t="s">
        <v>90</v>
      </c>
      <c r="AY141" s="16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83</v>
      </c>
      <c r="BK141" s="232">
        <f>ROUND(I141*H141,2)</f>
        <v>0</v>
      </c>
      <c r="BL141" s="16" t="s">
        <v>139</v>
      </c>
      <c r="BM141" s="231" t="s">
        <v>540</v>
      </c>
    </row>
    <row r="142" s="2" customFormat="1">
      <c r="A142" s="37"/>
      <c r="B142" s="38"/>
      <c r="C142" s="39"/>
      <c r="D142" s="233" t="s">
        <v>147</v>
      </c>
      <c r="E142" s="39"/>
      <c r="F142" s="234" t="s">
        <v>450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147</v>
      </c>
      <c r="AU142" s="16" t="s">
        <v>90</v>
      </c>
    </row>
    <row r="143" s="2" customFormat="1">
      <c r="A143" s="37"/>
      <c r="B143" s="38"/>
      <c r="C143" s="39"/>
      <c r="D143" s="233" t="s">
        <v>226</v>
      </c>
      <c r="E143" s="39"/>
      <c r="F143" s="249" t="s">
        <v>315</v>
      </c>
      <c r="G143" s="39"/>
      <c r="H143" s="39"/>
      <c r="I143" s="235"/>
      <c r="J143" s="39"/>
      <c r="K143" s="39"/>
      <c r="L143" s="43"/>
      <c r="M143" s="236"/>
      <c r="N143" s="23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226</v>
      </c>
      <c r="AU143" s="16" t="s">
        <v>90</v>
      </c>
    </row>
    <row r="144" s="13" customFormat="1">
      <c r="A144" s="13"/>
      <c r="B144" s="250"/>
      <c r="C144" s="251"/>
      <c r="D144" s="233" t="s">
        <v>228</v>
      </c>
      <c r="E144" s="252" t="s">
        <v>1</v>
      </c>
      <c r="F144" s="253" t="s">
        <v>535</v>
      </c>
      <c r="G144" s="251"/>
      <c r="H144" s="254">
        <v>30.030000000000001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228</v>
      </c>
      <c r="AU144" s="260" t="s">
        <v>90</v>
      </c>
      <c r="AV144" s="13" t="s">
        <v>90</v>
      </c>
      <c r="AW144" s="13" t="s">
        <v>33</v>
      </c>
      <c r="AX144" s="13" t="s">
        <v>83</v>
      </c>
      <c r="AY144" s="260" t="s">
        <v>140</v>
      </c>
    </row>
    <row r="145" s="2" customFormat="1" ht="16.5" customHeight="1">
      <c r="A145" s="37"/>
      <c r="B145" s="38"/>
      <c r="C145" s="219" t="s">
        <v>166</v>
      </c>
      <c r="D145" s="219" t="s">
        <v>141</v>
      </c>
      <c r="E145" s="220" t="s">
        <v>252</v>
      </c>
      <c r="F145" s="221" t="s">
        <v>253</v>
      </c>
      <c r="G145" s="222" t="s">
        <v>254</v>
      </c>
      <c r="H145" s="223">
        <v>93.693600000000004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238</v>
      </c>
      <c r="AT145" s="231" t="s">
        <v>141</v>
      </c>
      <c r="AU145" s="231" t="s">
        <v>90</v>
      </c>
      <c r="AY145" s="16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83</v>
      </c>
      <c r="BK145" s="232">
        <f>ROUND(I145*H145,2)</f>
        <v>0</v>
      </c>
      <c r="BL145" s="16" t="s">
        <v>238</v>
      </c>
      <c r="BM145" s="231" t="s">
        <v>541</v>
      </c>
    </row>
    <row r="146" s="2" customFormat="1">
      <c r="A146" s="37"/>
      <c r="B146" s="38"/>
      <c r="C146" s="39"/>
      <c r="D146" s="233" t="s">
        <v>147</v>
      </c>
      <c r="E146" s="39"/>
      <c r="F146" s="234" t="s">
        <v>256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90</v>
      </c>
    </row>
    <row r="147" s="13" customFormat="1">
      <c r="A147" s="13"/>
      <c r="B147" s="250"/>
      <c r="C147" s="251"/>
      <c r="D147" s="233" t="s">
        <v>228</v>
      </c>
      <c r="E147" s="252" t="s">
        <v>1</v>
      </c>
      <c r="F147" s="253" t="s">
        <v>542</v>
      </c>
      <c r="G147" s="251"/>
      <c r="H147" s="254">
        <v>93.693600000000004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228</v>
      </c>
      <c r="AU147" s="260" t="s">
        <v>90</v>
      </c>
      <c r="AV147" s="13" t="s">
        <v>90</v>
      </c>
      <c r="AW147" s="13" t="s">
        <v>33</v>
      </c>
      <c r="AX147" s="13" t="s">
        <v>83</v>
      </c>
      <c r="AY147" s="260" t="s">
        <v>140</v>
      </c>
    </row>
    <row r="148" s="2" customFormat="1" ht="16.5" customHeight="1">
      <c r="A148" s="37"/>
      <c r="B148" s="38"/>
      <c r="C148" s="219" t="s">
        <v>172</v>
      </c>
      <c r="D148" s="219" t="s">
        <v>141</v>
      </c>
      <c r="E148" s="220" t="s">
        <v>248</v>
      </c>
      <c r="F148" s="221" t="s">
        <v>249</v>
      </c>
      <c r="G148" s="222" t="s">
        <v>223</v>
      </c>
      <c r="H148" s="223">
        <v>52.052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41</v>
      </c>
      <c r="O148" s="90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141</v>
      </c>
      <c r="AU148" s="231" t="s">
        <v>90</v>
      </c>
      <c r="AY148" s="16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83</v>
      </c>
      <c r="BK148" s="232">
        <f>ROUND(I148*H148,2)</f>
        <v>0</v>
      </c>
      <c r="BL148" s="16" t="s">
        <v>139</v>
      </c>
      <c r="BM148" s="231" t="s">
        <v>543</v>
      </c>
    </row>
    <row r="149" s="2" customFormat="1">
      <c r="A149" s="37"/>
      <c r="B149" s="38"/>
      <c r="C149" s="39"/>
      <c r="D149" s="233" t="s">
        <v>147</v>
      </c>
      <c r="E149" s="39"/>
      <c r="F149" s="234" t="s">
        <v>251</v>
      </c>
      <c r="G149" s="39"/>
      <c r="H149" s="39"/>
      <c r="I149" s="235"/>
      <c r="J149" s="39"/>
      <c r="K149" s="39"/>
      <c r="L149" s="43"/>
      <c r="M149" s="236"/>
      <c r="N149" s="23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90</v>
      </c>
    </row>
    <row r="150" s="2" customFormat="1" ht="16.5" customHeight="1">
      <c r="A150" s="37"/>
      <c r="B150" s="38"/>
      <c r="C150" s="219" t="s">
        <v>176</v>
      </c>
      <c r="D150" s="219" t="s">
        <v>141</v>
      </c>
      <c r="E150" s="220" t="s">
        <v>258</v>
      </c>
      <c r="F150" s="221" t="s">
        <v>259</v>
      </c>
      <c r="G150" s="222" t="s">
        <v>223</v>
      </c>
      <c r="H150" s="223">
        <v>8.0079999999999991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41</v>
      </c>
      <c r="O150" s="90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139</v>
      </c>
      <c r="AT150" s="231" t="s">
        <v>141</v>
      </c>
      <c r="AU150" s="231" t="s">
        <v>90</v>
      </c>
      <c r="AY150" s="16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83</v>
      </c>
      <c r="BK150" s="232">
        <f>ROUND(I150*H150,2)</f>
        <v>0</v>
      </c>
      <c r="BL150" s="16" t="s">
        <v>139</v>
      </c>
      <c r="BM150" s="231" t="s">
        <v>544</v>
      </c>
    </row>
    <row r="151" s="2" customFormat="1">
      <c r="A151" s="37"/>
      <c r="B151" s="38"/>
      <c r="C151" s="39"/>
      <c r="D151" s="233" t="s">
        <v>147</v>
      </c>
      <c r="E151" s="39"/>
      <c r="F151" s="234" t="s">
        <v>261</v>
      </c>
      <c r="G151" s="39"/>
      <c r="H151" s="39"/>
      <c r="I151" s="235"/>
      <c r="J151" s="39"/>
      <c r="K151" s="39"/>
      <c r="L151" s="43"/>
      <c r="M151" s="236"/>
      <c r="N151" s="23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147</v>
      </c>
      <c r="AU151" s="16" t="s">
        <v>90</v>
      </c>
    </row>
    <row r="152" s="2" customFormat="1">
      <c r="A152" s="37"/>
      <c r="B152" s="38"/>
      <c r="C152" s="39"/>
      <c r="D152" s="233" t="s">
        <v>226</v>
      </c>
      <c r="E152" s="39"/>
      <c r="F152" s="249" t="s">
        <v>481</v>
      </c>
      <c r="G152" s="39"/>
      <c r="H152" s="39"/>
      <c r="I152" s="235"/>
      <c r="J152" s="39"/>
      <c r="K152" s="39"/>
      <c r="L152" s="43"/>
      <c r="M152" s="236"/>
      <c r="N152" s="23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226</v>
      </c>
      <c r="AU152" s="16" t="s">
        <v>90</v>
      </c>
    </row>
    <row r="153" s="13" customFormat="1">
      <c r="A153" s="13"/>
      <c r="B153" s="250"/>
      <c r="C153" s="251"/>
      <c r="D153" s="233" t="s">
        <v>228</v>
      </c>
      <c r="E153" s="252" t="s">
        <v>1</v>
      </c>
      <c r="F153" s="253" t="s">
        <v>545</v>
      </c>
      <c r="G153" s="251"/>
      <c r="H153" s="254">
        <v>8.0079999999999991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228</v>
      </c>
      <c r="AU153" s="260" t="s">
        <v>90</v>
      </c>
      <c r="AV153" s="13" t="s">
        <v>90</v>
      </c>
      <c r="AW153" s="13" t="s">
        <v>33</v>
      </c>
      <c r="AX153" s="13" t="s">
        <v>83</v>
      </c>
      <c r="AY153" s="260" t="s">
        <v>140</v>
      </c>
    </row>
    <row r="154" s="11" customFormat="1" ht="22.8" customHeight="1">
      <c r="A154" s="11"/>
      <c r="B154" s="205"/>
      <c r="C154" s="206"/>
      <c r="D154" s="207" t="s">
        <v>75</v>
      </c>
      <c r="E154" s="247" t="s">
        <v>139</v>
      </c>
      <c r="F154" s="247" t="s">
        <v>321</v>
      </c>
      <c r="G154" s="206"/>
      <c r="H154" s="206"/>
      <c r="I154" s="209"/>
      <c r="J154" s="248">
        <f>BK154</f>
        <v>0</v>
      </c>
      <c r="K154" s="206"/>
      <c r="L154" s="211"/>
      <c r="M154" s="212"/>
      <c r="N154" s="213"/>
      <c r="O154" s="213"/>
      <c r="P154" s="214">
        <f>SUM(P155:P169)</f>
        <v>0</v>
      </c>
      <c r="Q154" s="213"/>
      <c r="R154" s="214">
        <f>SUM(R155:R169)</f>
        <v>162.88697567999998</v>
      </c>
      <c r="S154" s="213"/>
      <c r="T154" s="215">
        <f>SUM(T155:T169)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16" t="s">
        <v>139</v>
      </c>
      <c r="AT154" s="217" t="s">
        <v>75</v>
      </c>
      <c r="AU154" s="217" t="s">
        <v>83</v>
      </c>
      <c r="AY154" s="216" t="s">
        <v>140</v>
      </c>
      <c r="BK154" s="218">
        <f>SUM(BK155:BK169)</f>
        <v>0</v>
      </c>
    </row>
    <row r="155" s="2" customFormat="1" ht="16.5" customHeight="1">
      <c r="A155" s="37"/>
      <c r="B155" s="38"/>
      <c r="C155" s="219" t="s">
        <v>180</v>
      </c>
      <c r="D155" s="219" t="s">
        <v>141</v>
      </c>
      <c r="E155" s="220" t="s">
        <v>483</v>
      </c>
      <c r="F155" s="221" t="s">
        <v>484</v>
      </c>
      <c r="G155" s="222" t="s">
        <v>223</v>
      </c>
      <c r="H155" s="223">
        <v>10.295999999999999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41</v>
      </c>
      <c r="O155" s="90"/>
      <c r="P155" s="229">
        <f>O155*H155</f>
        <v>0</v>
      </c>
      <c r="Q155" s="229">
        <v>2.2050000000000001</v>
      </c>
      <c r="R155" s="229">
        <f>Q155*H155</f>
        <v>22.702680000000001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139</v>
      </c>
      <c r="AT155" s="231" t="s">
        <v>141</v>
      </c>
      <c r="AU155" s="231" t="s">
        <v>90</v>
      </c>
      <c r="AY155" s="16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83</v>
      </c>
      <c r="BK155" s="232">
        <f>ROUND(I155*H155,2)</f>
        <v>0</v>
      </c>
      <c r="BL155" s="16" t="s">
        <v>139</v>
      </c>
      <c r="BM155" s="231" t="s">
        <v>546</v>
      </c>
    </row>
    <row r="156" s="2" customFormat="1">
      <c r="A156" s="37"/>
      <c r="B156" s="38"/>
      <c r="C156" s="39"/>
      <c r="D156" s="233" t="s">
        <v>147</v>
      </c>
      <c r="E156" s="39"/>
      <c r="F156" s="234" t="s">
        <v>486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90</v>
      </c>
    </row>
    <row r="157" s="2" customFormat="1">
      <c r="A157" s="37"/>
      <c r="B157" s="38"/>
      <c r="C157" s="39"/>
      <c r="D157" s="233" t="s">
        <v>226</v>
      </c>
      <c r="E157" s="39"/>
      <c r="F157" s="249" t="s">
        <v>487</v>
      </c>
      <c r="G157" s="39"/>
      <c r="H157" s="39"/>
      <c r="I157" s="235"/>
      <c r="J157" s="39"/>
      <c r="K157" s="39"/>
      <c r="L157" s="43"/>
      <c r="M157" s="236"/>
      <c r="N157" s="237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226</v>
      </c>
      <c r="AU157" s="16" t="s">
        <v>90</v>
      </c>
    </row>
    <row r="158" s="13" customFormat="1">
      <c r="A158" s="13"/>
      <c r="B158" s="250"/>
      <c r="C158" s="251"/>
      <c r="D158" s="233" t="s">
        <v>228</v>
      </c>
      <c r="E158" s="252" t="s">
        <v>1</v>
      </c>
      <c r="F158" s="253" t="s">
        <v>547</v>
      </c>
      <c r="G158" s="251"/>
      <c r="H158" s="254">
        <v>10.295999999999999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228</v>
      </c>
      <c r="AU158" s="260" t="s">
        <v>90</v>
      </c>
      <c r="AV158" s="13" t="s">
        <v>90</v>
      </c>
      <c r="AW158" s="13" t="s">
        <v>33</v>
      </c>
      <c r="AX158" s="13" t="s">
        <v>83</v>
      </c>
      <c r="AY158" s="260" t="s">
        <v>140</v>
      </c>
    </row>
    <row r="159" s="2" customFormat="1" ht="16.5" customHeight="1">
      <c r="A159" s="37"/>
      <c r="B159" s="38"/>
      <c r="C159" s="219" t="s">
        <v>184</v>
      </c>
      <c r="D159" s="219" t="s">
        <v>141</v>
      </c>
      <c r="E159" s="220" t="s">
        <v>489</v>
      </c>
      <c r="F159" s="221" t="s">
        <v>490</v>
      </c>
      <c r="G159" s="222" t="s">
        <v>223</v>
      </c>
      <c r="H159" s="223">
        <v>38.896000000000001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41</v>
      </c>
      <c r="O159" s="90"/>
      <c r="P159" s="229">
        <f>O159*H159</f>
        <v>0</v>
      </c>
      <c r="Q159" s="229">
        <v>2.4340799999999998</v>
      </c>
      <c r="R159" s="229">
        <f>Q159*H159</f>
        <v>94.675975679999993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141</v>
      </c>
      <c r="AU159" s="231" t="s">
        <v>90</v>
      </c>
      <c r="AY159" s="16" t="s">
        <v>140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83</v>
      </c>
      <c r="BK159" s="232">
        <f>ROUND(I159*H159,2)</f>
        <v>0</v>
      </c>
      <c r="BL159" s="16" t="s">
        <v>139</v>
      </c>
      <c r="BM159" s="231" t="s">
        <v>548</v>
      </c>
    </row>
    <row r="160" s="2" customFormat="1">
      <c r="A160" s="37"/>
      <c r="B160" s="38"/>
      <c r="C160" s="39"/>
      <c r="D160" s="233" t="s">
        <v>147</v>
      </c>
      <c r="E160" s="39"/>
      <c r="F160" s="234" t="s">
        <v>492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147</v>
      </c>
      <c r="AU160" s="16" t="s">
        <v>90</v>
      </c>
    </row>
    <row r="161" s="2" customFormat="1">
      <c r="A161" s="37"/>
      <c r="B161" s="38"/>
      <c r="C161" s="39"/>
      <c r="D161" s="233" t="s">
        <v>226</v>
      </c>
      <c r="E161" s="39"/>
      <c r="F161" s="249" t="s">
        <v>326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226</v>
      </c>
      <c r="AU161" s="16" t="s">
        <v>90</v>
      </c>
    </row>
    <row r="162" s="13" customFormat="1">
      <c r="A162" s="13"/>
      <c r="B162" s="250"/>
      <c r="C162" s="251"/>
      <c r="D162" s="233" t="s">
        <v>228</v>
      </c>
      <c r="E162" s="252" t="s">
        <v>1</v>
      </c>
      <c r="F162" s="253" t="s">
        <v>549</v>
      </c>
      <c r="G162" s="251"/>
      <c r="H162" s="254">
        <v>38.896000000000001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228</v>
      </c>
      <c r="AU162" s="260" t="s">
        <v>90</v>
      </c>
      <c r="AV162" s="13" t="s">
        <v>90</v>
      </c>
      <c r="AW162" s="13" t="s">
        <v>33</v>
      </c>
      <c r="AX162" s="13" t="s">
        <v>83</v>
      </c>
      <c r="AY162" s="260" t="s">
        <v>140</v>
      </c>
    </row>
    <row r="163" s="2" customFormat="1" ht="16.5" customHeight="1">
      <c r="A163" s="37"/>
      <c r="B163" s="38"/>
      <c r="C163" s="219" t="s">
        <v>189</v>
      </c>
      <c r="D163" s="219" t="s">
        <v>141</v>
      </c>
      <c r="E163" s="220" t="s">
        <v>328</v>
      </c>
      <c r="F163" s="221" t="s">
        <v>329</v>
      </c>
      <c r="G163" s="222" t="s">
        <v>265</v>
      </c>
      <c r="H163" s="223">
        <v>57.200000000000003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41</v>
      </c>
      <c r="O163" s="90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139</v>
      </c>
      <c r="AT163" s="231" t="s">
        <v>141</v>
      </c>
      <c r="AU163" s="231" t="s">
        <v>90</v>
      </c>
      <c r="AY163" s="16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83</v>
      </c>
      <c r="BK163" s="232">
        <f>ROUND(I163*H163,2)</f>
        <v>0</v>
      </c>
      <c r="BL163" s="16" t="s">
        <v>139</v>
      </c>
      <c r="BM163" s="231" t="s">
        <v>550</v>
      </c>
    </row>
    <row r="164" s="2" customFormat="1">
      <c r="A164" s="37"/>
      <c r="B164" s="38"/>
      <c r="C164" s="39"/>
      <c r="D164" s="233" t="s">
        <v>147</v>
      </c>
      <c r="E164" s="39"/>
      <c r="F164" s="234" t="s">
        <v>331</v>
      </c>
      <c r="G164" s="39"/>
      <c r="H164" s="39"/>
      <c r="I164" s="235"/>
      <c r="J164" s="39"/>
      <c r="K164" s="39"/>
      <c r="L164" s="43"/>
      <c r="M164" s="236"/>
      <c r="N164" s="237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147</v>
      </c>
      <c r="AU164" s="16" t="s">
        <v>90</v>
      </c>
    </row>
    <row r="165" s="13" customFormat="1">
      <c r="A165" s="13"/>
      <c r="B165" s="250"/>
      <c r="C165" s="251"/>
      <c r="D165" s="233" t="s">
        <v>228</v>
      </c>
      <c r="E165" s="252" t="s">
        <v>1</v>
      </c>
      <c r="F165" s="253" t="s">
        <v>551</v>
      </c>
      <c r="G165" s="251"/>
      <c r="H165" s="254">
        <v>57.200000000000003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228</v>
      </c>
      <c r="AU165" s="260" t="s">
        <v>90</v>
      </c>
      <c r="AV165" s="13" t="s">
        <v>90</v>
      </c>
      <c r="AW165" s="13" t="s">
        <v>33</v>
      </c>
      <c r="AX165" s="13" t="s">
        <v>83</v>
      </c>
      <c r="AY165" s="260" t="s">
        <v>140</v>
      </c>
    </row>
    <row r="166" s="2" customFormat="1" ht="16.5" customHeight="1">
      <c r="A166" s="37"/>
      <c r="B166" s="38"/>
      <c r="C166" s="219" t="s">
        <v>194</v>
      </c>
      <c r="D166" s="219" t="s">
        <v>141</v>
      </c>
      <c r="E166" s="220" t="s">
        <v>333</v>
      </c>
      <c r="F166" s="221" t="s">
        <v>334</v>
      </c>
      <c r="G166" s="222" t="s">
        <v>223</v>
      </c>
      <c r="H166" s="223">
        <v>20.591999999999999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41</v>
      </c>
      <c r="O166" s="90"/>
      <c r="P166" s="229">
        <f>O166*H166</f>
        <v>0</v>
      </c>
      <c r="Q166" s="229">
        <v>2.21</v>
      </c>
      <c r="R166" s="229">
        <f>Q166*H166</f>
        <v>45.508319999999998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139</v>
      </c>
      <c r="AT166" s="231" t="s">
        <v>141</v>
      </c>
      <c r="AU166" s="231" t="s">
        <v>90</v>
      </c>
      <c r="AY166" s="16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83</v>
      </c>
      <c r="BK166" s="232">
        <f>ROUND(I166*H166,2)</f>
        <v>0</v>
      </c>
      <c r="BL166" s="16" t="s">
        <v>139</v>
      </c>
      <c r="BM166" s="231" t="s">
        <v>552</v>
      </c>
    </row>
    <row r="167" s="2" customFormat="1">
      <c r="A167" s="37"/>
      <c r="B167" s="38"/>
      <c r="C167" s="39"/>
      <c r="D167" s="233" t="s">
        <v>147</v>
      </c>
      <c r="E167" s="39"/>
      <c r="F167" s="234" t="s">
        <v>336</v>
      </c>
      <c r="G167" s="39"/>
      <c r="H167" s="39"/>
      <c r="I167" s="235"/>
      <c r="J167" s="39"/>
      <c r="K167" s="39"/>
      <c r="L167" s="43"/>
      <c r="M167" s="236"/>
      <c r="N167" s="23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147</v>
      </c>
      <c r="AU167" s="16" t="s">
        <v>90</v>
      </c>
    </row>
    <row r="168" s="2" customFormat="1">
      <c r="A168" s="37"/>
      <c r="B168" s="38"/>
      <c r="C168" s="39"/>
      <c r="D168" s="233" t="s">
        <v>226</v>
      </c>
      <c r="E168" s="39"/>
      <c r="F168" s="249" t="s">
        <v>337</v>
      </c>
      <c r="G168" s="39"/>
      <c r="H168" s="39"/>
      <c r="I168" s="235"/>
      <c r="J168" s="39"/>
      <c r="K168" s="39"/>
      <c r="L168" s="43"/>
      <c r="M168" s="236"/>
      <c r="N168" s="23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226</v>
      </c>
      <c r="AU168" s="16" t="s">
        <v>90</v>
      </c>
    </row>
    <row r="169" s="13" customFormat="1">
      <c r="A169" s="13"/>
      <c r="B169" s="250"/>
      <c r="C169" s="251"/>
      <c r="D169" s="233" t="s">
        <v>228</v>
      </c>
      <c r="E169" s="252" t="s">
        <v>1</v>
      </c>
      <c r="F169" s="253" t="s">
        <v>553</v>
      </c>
      <c r="G169" s="251"/>
      <c r="H169" s="254">
        <v>20.591999999999999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228</v>
      </c>
      <c r="AU169" s="260" t="s">
        <v>90</v>
      </c>
      <c r="AV169" s="13" t="s">
        <v>90</v>
      </c>
      <c r="AW169" s="13" t="s">
        <v>33</v>
      </c>
      <c r="AX169" s="13" t="s">
        <v>83</v>
      </c>
      <c r="AY169" s="260" t="s">
        <v>140</v>
      </c>
    </row>
    <row r="170" s="11" customFormat="1" ht="22.8" customHeight="1">
      <c r="A170" s="11"/>
      <c r="B170" s="205"/>
      <c r="C170" s="206"/>
      <c r="D170" s="207" t="s">
        <v>75</v>
      </c>
      <c r="E170" s="247" t="s">
        <v>339</v>
      </c>
      <c r="F170" s="247" t="s">
        <v>340</v>
      </c>
      <c r="G170" s="206"/>
      <c r="H170" s="206"/>
      <c r="I170" s="209"/>
      <c r="J170" s="248">
        <f>BK170</f>
        <v>0</v>
      </c>
      <c r="K170" s="206"/>
      <c r="L170" s="211"/>
      <c r="M170" s="212"/>
      <c r="N170" s="213"/>
      <c r="O170" s="213"/>
      <c r="P170" s="214">
        <f>SUM(P171:P174)</f>
        <v>0</v>
      </c>
      <c r="Q170" s="213"/>
      <c r="R170" s="214">
        <f>SUM(R171:R174)</f>
        <v>0</v>
      </c>
      <c r="S170" s="213"/>
      <c r="T170" s="215">
        <f>SUM(T171:T174)</f>
        <v>2.4216120000000001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6" t="s">
        <v>139</v>
      </c>
      <c r="AT170" s="217" t="s">
        <v>75</v>
      </c>
      <c r="AU170" s="217" t="s">
        <v>83</v>
      </c>
      <c r="AY170" s="216" t="s">
        <v>140</v>
      </c>
      <c r="BK170" s="218">
        <f>SUM(BK171:BK174)</f>
        <v>0</v>
      </c>
    </row>
    <row r="171" s="2" customFormat="1" ht="16.5" customHeight="1">
      <c r="A171" s="37"/>
      <c r="B171" s="38"/>
      <c r="C171" s="219" t="s">
        <v>199</v>
      </c>
      <c r="D171" s="219" t="s">
        <v>141</v>
      </c>
      <c r="E171" s="220" t="s">
        <v>341</v>
      </c>
      <c r="F171" s="221" t="s">
        <v>342</v>
      </c>
      <c r="G171" s="222" t="s">
        <v>223</v>
      </c>
      <c r="H171" s="223">
        <v>1.34534</v>
      </c>
      <c r="I171" s="224"/>
      <c r="J171" s="225">
        <f>ROUND(I171*H171,2)</f>
        <v>0</v>
      </c>
      <c r="K171" s="226"/>
      <c r="L171" s="43"/>
      <c r="M171" s="227" t="s">
        <v>1</v>
      </c>
      <c r="N171" s="228" t="s">
        <v>41</v>
      </c>
      <c r="O171" s="90"/>
      <c r="P171" s="229">
        <f>O171*H171</f>
        <v>0</v>
      </c>
      <c r="Q171" s="229">
        <v>0</v>
      </c>
      <c r="R171" s="229">
        <f>Q171*H171</f>
        <v>0</v>
      </c>
      <c r="S171" s="229">
        <v>1.8</v>
      </c>
      <c r="T171" s="230">
        <f>S171*H171</f>
        <v>2.4216120000000001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141</v>
      </c>
      <c r="AU171" s="231" t="s">
        <v>90</v>
      </c>
      <c r="AY171" s="16" t="s">
        <v>140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83</v>
      </c>
      <c r="BK171" s="232">
        <f>ROUND(I171*H171,2)</f>
        <v>0</v>
      </c>
      <c r="BL171" s="16" t="s">
        <v>139</v>
      </c>
      <c r="BM171" s="231" t="s">
        <v>554</v>
      </c>
    </row>
    <row r="172" s="2" customFormat="1">
      <c r="A172" s="37"/>
      <c r="B172" s="38"/>
      <c r="C172" s="39"/>
      <c r="D172" s="233" t="s">
        <v>147</v>
      </c>
      <c r="E172" s="39"/>
      <c r="F172" s="234" t="s">
        <v>344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147</v>
      </c>
      <c r="AU172" s="16" t="s">
        <v>90</v>
      </c>
    </row>
    <row r="173" s="2" customFormat="1">
      <c r="A173" s="37"/>
      <c r="B173" s="38"/>
      <c r="C173" s="39"/>
      <c r="D173" s="233" t="s">
        <v>226</v>
      </c>
      <c r="E173" s="39"/>
      <c r="F173" s="249" t="s">
        <v>345</v>
      </c>
      <c r="G173" s="39"/>
      <c r="H173" s="39"/>
      <c r="I173" s="235"/>
      <c r="J173" s="39"/>
      <c r="K173" s="39"/>
      <c r="L173" s="43"/>
      <c r="M173" s="236"/>
      <c r="N173" s="237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226</v>
      </c>
      <c r="AU173" s="16" t="s">
        <v>90</v>
      </c>
    </row>
    <row r="174" s="13" customFormat="1">
      <c r="A174" s="13"/>
      <c r="B174" s="250"/>
      <c r="C174" s="251"/>
      <c r="D174" s="233" t="s">
        <v>228</v>
      </c>
      <c r="E174" s="252" t="s">
        <v>1</v>
      </c>
      <c r="F174" s="253" t="s">
        <v>555</v>
      </c>
      <c r="G174" s="251"/>
      <c r="H174" s="254">
        <v>1.34534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228</v>
      </c>
      <c r="AU174" s="260" t="s">
        <v>90</v>
      </c>
      <c r="AV174" s="13" t="s">
        <v>90</v>
      </c>
      <c r="AW174" s="13" t="s">
        <v>33</v>
      </c>
      <c r="AX174" s="13" t="s">
        <v>83</v>
      </c>
      <c r="AY174" s="260" t="s">
        <v>140</v>
      </c>
    </row>
    <row r="175" s="11" customFormat="1" ht="22.8" customHeight="1">
      <c r="A175" s="11"/>
      <c r="B175" s="205"/>
      <c r="C175" s="206"/>
      <c r="D175" s="207" t="s">
        <v>75</v>
      </c>
      <c r="E175" s="247" t="s">
        <v>290</v>
      </c>
      <c r="F175" s="247" t="s">
        <v>291</v>
      </c>
      <c r="G175" s="206"/>
      <c r="H175" s="206"/>
      <c r="I175" s="209"/>
      <c r="J175" s="248">
        <f>BK175</f>
        <v>0</v>
      </c>
      <c r="K175" s="206"/>
      <c r="L175" s="211"/>
      <c r="M175" s="212"/>
      <c r="N175" s="213"/>
      <c r="O175" s="213"/>
      <c r="P175" s="214">
        <f>SUM(P176:P177)</f>
        <v>0</v>
      </c>
      <c r="Q175" s="213"/>
      <c r="R175" s="214">
        <f>SUM(R176:R177)</f>
        <v>0</v>
      </c>
      <c r="S175" s="213"/>
      <c r="T175" s="215">
        <f>SUM(T176:T177)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16" t="s">
        <v>139</v>
      </c>
      <c r="AT175" s="217" t="s">
        <v>75</v>
      </c>
      <c r="AU175" s="217" t="s">
        <v>83</v>
      </c>
      <c r="AY175" s="216" t="s">
        <v>140</v>
      </c>
      <c r="BK175" s="218">
        <f>SUM(BK176:BK177)</f>
        <v>0</v>
      </c>
    </row>
    <row r="176" s="2" customFormat="1" ht="16.5" customHeight="1">
      <c r="A176" s="37"/>
      <c r="B176" s="38"/>
      <c r="C176" s="219" t="s">
        <v>204</v>
      </c>
      <c r="D176" s="219" t="s">
        <v>141</v>
      </c>
      <c r="E176" s="220" t="s">
        <v>292</v>
      </c>
      <c r="F176" s="221" t="s">
        <v>293</v>
      </c>
      <c r="G176" s="222" t="s">
        <v>254</v>
      </c>
      <c r="H176" s="223">
        <v>162.88697999999999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41</v>
      </c>
      <c r="O176" s="90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139</v>
      </c>
      <c r="AT176" s="231" t="s">
        <v>141</v>
      </c>
      <c r="AU176" s="231" t="s">
        <v>90</v>
      </c>
      <c r="AY176" s="16" t="s">
        <v>140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83</v>
      </c>
      <c r="BK176" s="232">
        <f>ROUND(I176*H176,2)</f>
        <v>0</v>
      </c>
      <c r="BL176" s="16" t="s">
        <v>139</v>
      </c>
      <c r="BM176" s="231" t="s">
        <v>556</v>
      </c>
    </row>
    <row r="177" s="2" customFormat="1">
      <c r="A177" s="37"/>
      <c r="B177" s="38"/>
      <c r="C177" s="39"/>
      <c r="D177" s="233" t="s">
        <v>147</v>
      </c>
      <c r="E177" s="39"/>
      <c r="F177" s="234" t="s">
        <v>295</v>
      </c>
      <c r="G177" s="39"/>
      <c r="H177" s="39"/>
      <c r="I177" s="235"/>
      <c r="J177" s="39"/>
      <c r="K177" s="39"/>
      <c r="L177" s="43"/>
      <c r="M177" s="236"/>
      <c r="N177" s="237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147</v>
      </c>
      <c r="AU177" s="16" t="s">
        <v>90</v>
      </c>
    </row>
    <row r="178" s="11" customFormat="1" ht="22.8" customHeight="1">
      <c r="A178" s="11"/>
      <c r="B178" s="205"/>
      <c r="C178" s="206"/>
      <c r="D178" s="207" t="s">
        <v>75</v>
      </c>
      <c r="E178" s="247" t="s">
        <v>348</v>
      </c>
      <c r="F178" s="247" t="s">
        <v>349</v>
      </c>
      <c r="G178" s="206"/>
      <c r="H178" s="206"/>
      <c r="I178" s="209"/>
      <c r="J178" s="248">
        <f>BK178</f>
        <v>0</v>
      </c>
      <c r="K178" s="206"/>
      <c r="L178" s="211"/>
      <c r="M178" s="212"/>
      <c r="N178" s="213"/>
      <c r="O178" s="213"/>
      <c r="P178" s="214">
        <f>SUM(P179:P185)</f>
        <v>0</v>
      </c>
      <c r="Q178" s="213"/>
      <c r="R178" s="214">
        <f>SUM(R179:R185)</f>
        <v>0</v>
      </c>
      <c r="S178" s="213"/>
      <c r="T178" s="215">
        <f>SUM(T179:T185)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16" t="s">
        <v>83</v>
      </c>
      <c r="AT178" s="217" t="s">
        <v>75</v>
      </c>
      <c r="AU178" s="217" t="s">
        <v>83</v>
      </c>
      <c r="AY178" s="216" t="s">
        <v>140</v>
      </c>
      <c r="BK178" s="218">
        <f>SUM(BK179:BK185)</f>
        <v>0</v>
      </c>
    </row>
    <row r="179" s="2" customFormat="1" ht="24.15" customHeight="1">
      <c r="A179" s="37"/>
      <c r="B179" s="38"/>
      <c r="C179" s="219" t="s">
        <v>8</v>
      </c>
      <c r="D179" s="219" t="s">
        <v>141</v>
      </c>
      <c r="E179" s="220" t="s">
        <v>350</v>
      </c>
      <c r="F179" s="221" t="s">
        <v>351</v>
      </c>
      <c r="G179" s="222" t="s">
        <v>254</v>
      </c>
      <c r="H179" s="223">
        <v>2.4216099999999998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41</v>
      </c>
      <c r="O179" s="90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141</v>
      </c>
      <c r="AU179" s="231" t="s">
        <v>90</v>
      </c>
      <c r="AY179" s="16" t="s">
        <v>140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83</v>
      </c>
      <c r="BK179" s="232">
        <f>ROUND(I179*H179,2)</f>
        <v>0</v>
      </c>
      <c r="BL179" s="16" t="s">
        <v>139</v>
      </c>
      <c r="BM179" s="231" t="s">
        <v>557</v>
      </c>
    </row>
    <row r="180" s="2" customFormat="1">
      <c r="A180" s="37"/>
      <c r="B180" s="38"/>
      <c r="C180" s="39"/>
      <c r="D180" s="233" t="s">
        <v>147</v>
      </c>
      <c r="E180" s="39"/>
      <c r="F180" s="234" t="s">
        <v>353</v>
      </c>
      <c r="G180" s="39"/>
      <c r="H180" s="39"/>
      <c r="I180" s="235"/>
      <c r="J180" s="39"/>
      <c r="K180" s="39"/>
      <c r="L180" s="43"/>
      <c r="M180" s="236"/>
      <c r="N180" s="237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147</v>
      </c>
      <c r="AU180" s="16" t="s">
        <v>90</v>
      </c>
    </row>
    <row r="181" s="2" customFormat="1" ht="16.5" customHeight="1">
      <c r="A181" s="37"/>
      <c r="B181" s="38"/>
      <c r="C181" s="219" t="s">
        <v>358</v>
      </c>
      <c r="D181" s="219" t="s">
        <v>141</v>
      </c>
      <c r="E181" s="220" t="s">
        <v>354</v>
      </c>
      <c r="F181" s="221" t="s">
        <v>355</v>
      </c>
      <c r="G181" s="222" t="s">
        <v>254</v>
      </c>
      <c r="H181" s="223">
        <v>2.4216099999999998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41</v>
      </c>
      <c r="O181" s="90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139</v>
      </c>
      <c r="AT181" s="231" t="s">
        <v>141</v>
      </c>
      <c r="AU181" s="231" t="s">
        <v>90</v>
      </c>
      <c r="AY181" s="16" t="s">
        <v>140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83</v>
      </c>
      <c r="BK181" s="232">
        <f>ROUND(I181*H181,2)</f>
        <v>0</v>
      </c>
      <c r="BL181" s="16" t="s">
        <v>139</v>
      </c>
      <c r="BM181" s="231" t="s">
        <v>558</v>
      </c>
    </row>
    <row r="182" s="2" customFormat="1">
      <c r="A182" s="37"/>
      <c r="B182" s="38"/>
      <c r="C182" s="39"/>
      <c r="D182" s="233" t="s">
        <v>147</v>
      </c>
      <c r="E182" s="39"/>
      <c r="F182" s="234" t="s">
        <v>357</v>
      </c>
      <c r="G182" s="39"/>
      <c r="H182" s="39"/>
      <c r="I182" s="235"/>
      <c r="J182" s="39"/>
      <c r="K182" s="39"/>
      <c r="L182" s="43"/>
      <c r="M182" s="236"/>
      <c r="N182" s="237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147</v>
      </c>
      <c r="AU182" s="16" t="s">
        <v>90</v>
      </c>
    </row>
    <row r="183" s="2" customFormat="1" ht="16.5" customHeight="1">
      <c r="A183" s="37"/>
      <c r="B183" s="38"/>
      <c r="C183" s="219" t="s">
        <v>437</v>
      </c>
      <c r="D183" s="219" t="s">
        <v>141</v>
      </c>
      <c r="E183" s="220" t="s">
        <v>359</v>
      </c>
      <c r="F183" s="221" t="s">
        <v>360</v>
      </c>
      <c r="G183" s="222" t="s">
        <v>254</v>
      </c>
      <c r="H183" s="223">
        <v>36.324150000000003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41</v>
      </c>
      <c r="O183" s="90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139</v>
      </c>
      <c r="AT183" s="231" t="s">
        <v>141</v>
      </c>
      <c r="AU183" s="231" t="s">
        <v>90</v>
      </c>
      <c r="AY183" s="16" t="s">
        <v>140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83</v>
      </c>
      <c r="BK183" s="232">
        <f>ROUND(I183*H183,2)</f>
        <v>0</v>
      </c>
      <c r="BL183" s="16" t="s">
        <v>139</v>
      </c>
      <c r="BM183" s="231" t="s">
        <v>559</v>
      </c>
    </row>
    <row r="184" s="2" customFormat="1">
      <c r="A184" s="37"/>
      <c r="B184" s="38"/>
      <c r="C184" s="39"/>
      <c r="D184" s="233" t="s">
        <v>147</v>
      </c>
      <c r="E184" s="39"/>
      <c r="F184" s="234" t="s">
        <v>362</v>
      </c>
      <c r="G184" s="39"/>
      <c r="H184" s="39"/>
      <c r="I184" s="235"/>
      <c r="J184" s="39"/>
      <c r="K184" s="39"/>
      <c r="L184" s="43"/>
      <c r="M184" s="236"/>
      <c r="N184" s="23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147</v>
      </c>
      <c r="AU184" s="16" t="s">
        <v>90</v>
      </c>
    </row>
    <row r="185" s="13" customFormat="1">
      <c r="A185" s="13"/>
      <c r="B185" s="250"/>
      <c r="C185" s="251"/>
      <c r="D185" s="233" t="s">
        <v>228</v>
      </c>
      <c r="E185" s="252" t="s">
        <v>1</v>
      </c>
      <c r="F185" s="253" t="s">
        <v>560</v>
      </c>
      <c r="G185" s="251"/>
      <c r="H185" s="254">
        <v>36.324150000000003</v>
      </c>
      <c r="I185" s="255"/>
      <c r="J185" s="251"/>
      <c r="K185" s="251"/>
      <c r="L185" s="256"/>
      <c r="M185" s="272"/>
      <c r="N185" s="273"/>
      <c r="O185" s="273"/>
      <c r="P185" s="273"/>
      <c r="Q185" s="273"/>
      <c r="R185" s="273"/>
      <c r="S185" s="273"/>
      <c r="T185" s="27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228</v>
      </c>
      <c r="AU185" s="260" t="s">
        <v>90</v>
      </c>
      <c r="AV185" s="13" t="s">
        <v>90</v>
      </c>
      <c r="AW185" s="13" t="s">
        <v>33</v>
      </c>
      <c r="AX185" s="13" t="s">
        <v>83</v>
      </c>
      <c r="AY185" s="260" t="s">
        <v>140</v>
      </c>
    </row>
    <row r="186" s="2" customFormat="1" ht="6.96" customHeight="1">
      <c r="A186" s="37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43"/>
      <c r="M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</row>
  </sheetData>
  <sheetProtection sheet="1" autoFilter="0" formatColumns="0" formatRows="0" objects="1" scenarios="1" spinCount="100000" saltValue="DDN9cd9Cqw59k9+yCYkxB7DATxtKY6ZAXUAxn+XimLwtB7stbIJtqe5oRIC7YTLz8bpYFBkwgQZxnj8uFFmcQw==" hashValue="Vc8hYXZGJCuSayvS/QGfTN/yKEimzZGfqK/JGo58j9FFdXW7e2u/95RVK9+4hy/WIld82Et2kQA4BwnaIFNnqg==" algorithmName="SHA-512" password="CC35"/>
  <autoFilter ref="C125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2025-03-28T08:27:26Z</dcterms:created>
  <dcterms:modified xsi:type="dcterms:W3CDTF">2025-03-28T08:27:34Z</dcterms:modified>
</cp:coreProperties>
</file>